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LANDFORDSTMARYPARISHCOUNCIL\Accounts\Accounts 2019-2020\"/>
    </mc:Choice>
  </mc:AlternateContent>
  <xr:revisionPtr revIDLastSave="0" documentId="8_{6CA365B5-3BF2-4527-917C-19E869D4EC1B}" xr6:coauthVersionLast="45" xr6:coauthVersionMax="45" xr10:uidLastSave="{00000000-0000-0000-0000-000000000000}"/>
  <bookViews>
    <workbookView xWindow="-120" yWindow="-120" windowWidth="20730" windowHeight="11160" xr2:uid="{09BE1AA6-301B-4339-9D4E-C7101E515A17}"/>
  </bookViews>
  <sheets>
    <sheet name="Transactions (2)" sheetId="3" r:id="rId1"/>
  </sheets>
  <externalReferences>
    <externalReference r:id="rId2"/>
    <externalReference r:id="rId3"/>
  </externalReferences>
  <definedNames>
    <definedName name="dbTable24" localSheetId="0">Table245[#All]</definedName>
    <definedName name="dbTable24">[2]!Table24[#All]</definedName>
    <definedName name="ddMonths" localSheetId="0">'[2]Categories List'!$F$3:$F$15</definedName>
    <definedName name="ddMonths">'[1]Categories List'!$E$3:$E$15</definedName>
    <definedName name="EndOfPeriod" localSheetId="0">[2]Parameters!$I$5</definedName>
    <definedName name="EndOfPeriod">[1]Parameters!$I$5</definedName>
    <definedName name="_xlnm.Print_Area" localSheetId="0">'Transactions (2)'!$A$3:$K$46</definedName>
    <definedName name="YearEnd" localSheetId="0">[2]Parameters!$F$2</definedName>
    <definedName name="YearEnd">[1]Parameters!$F$2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3" l="1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N4" i="3"/>
  <c r="K5" i="3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G46" i="3"/>
  <c r="H46" i="3"/>
  <c r="J46" i="3"/>
</calcChain>
</file>

<file path=xl/sharedStrings.xml><?xml version="1.0" encoding="utf-8"?>
<sst xmlns="http://schemas.openxmlformats.org/spreadsheetml/2006/main" count="213" uniqueCount="95">
  <si>
    <t>Document Date</t>
  </si>
  <si>
    <t>Payt. Sched. Month</t>
  </si>
  <si>
    <t>Payee</t>
  </si>
  <si>
    <t>Doc. Ref.</t>
  </si>
  <si>
    <t>Category</t>
  </si>
  <si>
    <t>VAT Included</t>
  </si>
  <si>
    <t>Expense Amount</t>
  </si>
  <si>
    <t>Grass Cutting</t>
  </si>
  <si>
    <t>Training &amp; Seminars</t>
  </si>
  <si>
    <t>Clerk's Expenses</t>
  </si>
  <si>
    <t>Parish Council expenses</t>
  </si>
  <si>
    <t>Clerk's Wages</t>
  </si>
  <si>
    <t>Cash Book Balance</t>
  </si>
  <si>
    <t>Hall Hire</t>
  </si>
  <si>
    <t>Insurance</t>
  </si>
  <si>
    <t>Membership Fees</t>
  </si>
  <si>
    <t>Play Area</t>
  </si>
  <si>
    <t>Precept</t>
  </si>
  <si>
    <t>Miscellaneous (Inc)</t>
  </si>
  <si>
    <t>Dec</t>
  </si>
  <si>
    <t>Jan</t>
  </si>
  <si>
    <t xml:space="preserve">DAPTC </t>
  </si>
  <si>
    <t>no</t>
  </si>
  <si>
    <t>Clerk wages</t>
  </si>
  <si>
    <t>Mar</t>
  </si>
  <si>
    <t>refund for printing leaglets</t>
  </si>
  <si>
    <t>Mr Clements</t>
  </si>
  <si>
    <t xml:space="preserve">grass cutting </t>
  </si>
  <si>
    <t xml:space="preserve">Basil Lane </t>
  </si>
  <si>
    <t>Previous Clerk final wage</t>
  </si>
  <si>
    <t>Marianne Wheatley</t>
  </si>
  <si>
    <t>Feb</t>
  </si>
  <si>
    <t>Clerk expenses</t>
  </si>
  <si>
    <t>Replacement cheque</t>
  </si>
  <si>
    <t>Website</t>
  </si>
  <si>
    <t>Accessibity statement</t>
  </si>
  <si>
    <t>Vision ICT</t>
  </si>
  <si>
    <t>Yes</t>
  </si>
  <si>
    <t>Jul</t>
  </si>
  <si>
    <t>Church hall fund</t>
  </si>
  <si>
    <t>Church Hall</t>
  </si>
  <si>
    <t>returned cheque</t>
  </si>
  <si>
    <t>DAPTC</t>
  </si>
  <si>
    <t>Christmas cards</t>
  </si>
  <si>
    <t>Impmt Graphics</t>
  </si>
  <si>
    <t xml:space="preserve">M Wheatley </t>
  </si>
  <si>
    <t>Clerk seminar</t>
  </si>
  <si>
    <t>Play area ex</t>
  </si>
  <si>
    <t>The Play area co ltd</t>
  </si>
  <si>
    <t>Nov</t>
  </si>
  <si>
    <t>A350 ex</t>
  </si>
  <si>
    <t>A350 group donation</t>
  </si>
  <si>
    <t xml:space="preserve">A350 group </t>
  </si>
  <si>
    <t>Oct</t>
  </si>
  <si>
    <t>Presept</t>
  </si>
  <si>
    <t xml:space="preserve">Dorset Council </t>
  </si>
  <si>
    <t>Sep</t>
  </si>
  <si>
    <t>Aed ex</t>
  </si>
  <si>
    <t>reimbursement aed</t>
  </si>
  <si>
    <t>Cllr Clements</t>
  </si>
  <si>
    <t>Play Area Inspection</t>
  </si>
  <si>
    <t>Play Inspection Co</t>
  </si>
  <si>
    <t>reimbursement play area</t>
  </si>
  <si>
    <t>Cllr Coupe</t>
  </si>
  <si>
    <t>Clerk Salary</t>
  </si>
  <si>
    <t>Aed inc</t>
  </si>
  <si>
    <t xml:space="preserve">AED donation </t>
  </si>
  <si>
    <t xml:space="preserve">Mrs Fuller </t>
  </si>
  <si>
    <t>AED</t>
  </si>
  <si>
    <t xml:space="preserve">British Heart foundation </t>
  </si>
  <si>
    <t>Jun</t>
  </si>
  <si>
    <t>Annual sub</t>
  </si>
  <si>
    <t>SLCC</t>
  </si>
  <si>
    <t>May</t>
  </si>
  <si>
    <t>Annaul insurance</t>
  </si>
  <si>
    <t>NBHIB insurance</t>
  </si>
  <si>
    <t>Alex Fairchild</t>
  </si>
  <si>
    <t>pay roll</t>
  </si>
  <si>
    <t>DM Payroll services</t>
  </si>
  <si>
    <t>reimbursement printing</t>
  </si>
  <si>
    <t>Cllr McHenry</t>
  </si>
  <si>
    <t>Play area inc</t>
  </si>
  <si>
    <t>Donation for play area</t>
  </si>
  <si>
    <t xml:space="preserve">P Cayford </t>
  </si>
  <si>
    <t>A Wright</t>
  </si>
  <si>
    <t>Apr</t>
  </si>
  <si>
    <t xml:space="preserve">J Baughan </t>
  </si>
  <si>
    <t>Balance B/Fwd.</t>
  </si>
  <si>
    <t xml:space="preserve">Balance </t>
  </si>
  <si>
    <t>PeriodNumber</t>
  </si>
  <si>
    <t>Bank Balance</t>
  </si>
  <si>
    <t>Cleared the Bank</t>
  </si>
  <si>
    <t>Receipt Amount</t>
  </si>
  <si>
    <t>Exp. Not Yet Paid</t>
  </si>
  <si>
    <t>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</si>
</sst>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mmm"/>
    <numFmt numFmtId="165" formatCode="dd\-mmm\-yyyy"/>
    <numFmt numFmtId="170" formatCode="_(* #,##0.00_);_(* \(#,##0.00\);_(* &quot;-&quot;??_);_(@_)"/>
    <numFmt numFmtId="171" formatCode="_-* #,##0_-;\-* #,##0_-;_-* &quot;-&quot;??_-;_-@_-"/>
    <numFmt numFmtId="172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/>
    <xf numFmtId="164" fontId="0" fillId="0" borderId="0" xfId="0" applyNumberFormat="1"/>
    <xf numFmtId="17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wrapText="1"/>
    </xf>
    <xf numFmtId="15" fontId="0" fillId="0" borderId="0" xfId="0" applyNumberFormat="1"/>
    <xf numFmtId="171" fontId="2" fillId="0" borderId="0" xfId="1" applyNumberFormat="1" applyFont="1"/>
    <xf numFmtId="2" fontId="2" fillId="0" borderId="0" xfId="1" applyNumberFormat="1" applyFont="1"/>
    <xf numFmtId="0" fontId="2" fillId="0" borderId="0" xfId="1" applyNumberFormat="1" applyFont="1"/>
    <xf numFmtId="43" fontId="0" fillId="0" borderId="0" xfId="1" applyFont="1"/>
    <xf numFmtId="2" fontId="0" fillId="0" borderId="0" xfId="1" applyNumberFormat="1" applyFont="1"/>
    <xf numFmtId="164" fontId="0" fillId="0" borderId="0" xfId="0" applyNumberFormat="1" applyAlignment="1">
      <alignment horizontal="right"/>
    </xf>
    <xf numFmtId="165" fontId="0" fillId="0" borderId="0" xfId="0" applyNumberFormat="1"/>
    <xf numFmtId="43" fontId="1" fillId="0" borderId="0" xfId="1" applyFont="1"/>
    <xf numFmtId="43" fontId="0" fillId="0" borderId="0" xfId="1" applyFont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 wrapText="1"/>
    </xf>
    <xf numFmtId="0" fontId="0" fillId="0" borderId="0" xfId="1" applyNumberFormat="1" applyFont="1" applyAlignment="1">
      <alignment horizontal="center" vertical="center" wrapText="1"/>
    </xf>
    <xf numFmtId="43" fontId="0" fillId="0" borderId="0" xfId="1" applyFont="1" applyAlignment="1">
      <alignment horizontal="right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172" fontId="0" fillId="0" borderId="0" xfId="0" applyNumberFormat="1" applyAlignment="1">
      <alignment wrapText="1"/>
    </xf>
  </cellXfs>
  <cellStyles count="2">
    <cellStyle name="Comma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71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</dxf>
    <dxf>
      <numFmt numFmtId="170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(* #,##0.00_);_(* \(#,##0.00\);_(* &quot;-&quot;??_);_(@_)"/>
    </dxf>
    <dxf>
      <numFmt numFmtId="2" formatCode="0.00"/>
    </dxf>
    <dxf>
      <numFmt numFmtId="170" formatCode="_(* #,##0.00_);_(* \(#,##0.00\);_(* &quot;-&quot;??_);_(@_)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164" formatCode="mmm"/>
      <alignment horizontal="right" vertical="bottom" textRotation="0" wrapText="0" indent="0" justifyLastLine="0" shrinkToFit="0" readingOrder="0"/>
    </dxf>
    <dxf>
      <numFmt numFmtId="164" formatCode="mmm"/>
    </dxf>
    <dxf>
      <numFmt numFmtId="165" formatCode="dd\-mmm\-yyyy"/>
    </dxf>
    <dxf>
      <numFmt numFmtId="20" formatCode="dd\-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h%20book%202019%20-%202020%20b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yanston%20PC\Accounts\Accounts%202019-20\Cash%20book%202019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s"/>
      <sheetName val="Bank Reconciliation"/>
      <sheetName val="Management Account"/>
      <sheetName val="Sheet1"/>
      <sheetName val="Parameters"/>
      <sheetName val="Categories List"/>
      <sheetName val="Sheet2"/>
    </sheetNames>
    <sheetDataSet>
      <sheetData sheetId="0"/>
      <sheetData sheetId="1"/>
      <sheetData sheetId="2"/>
      <sheetData sheetId="3"/>
      <sheetData sheetId="4">
        <row r="2">
          <cell r="F2">
            <v>43921</v>
          </cell>
        </row>
        <row r="5">
          <cell r="I5">
            <v>43921</v>
          </cell>
        </row>
      </sheetData>
      <sheetData sheetId="5">
        <row r="3">
          <cell r="E3" t="str">
            <v>Apr</v>
          </cell>
        </row>
        <row r="4">
          <cell r="E4" t="str">
            <v>May</v>
          </cell>
        </row>
        <row r="5">
          <cell r="E5" t="str">
            <v>Jun</v>
          </cell>
        </row>
        <row r="6">
          <cell r="E6" t="str">
            <v>Jul</v>
          </cell>
        </row>
        <row r="7">
          <cell r="E7" t="str">
            <v>Aug</v>
          </cell>
        </row>
        <row r="8">
          <cell r="E8" t="str">
            <v>Sep</v>
          </cell>
        </row>
        <row r="9">
          <cell r="E9" t="str">
            <v>Oct</v>
          </cell>
        </row>
        <row r="10">
          <cell r="E10" t="str">
            <v>Nov</v>
          </cell>
        </row>
        <row r="11">
          <cell r="E11" t="str">
            <v>Dec</v>
          </cell>
        </row>
        <row r="12">
          <cell r="E12" t="str">
            <v>Jan</v>
          </cell>
        </row>
        <row r="13">
          <cell r="E13" t="str">
            <v>Feb</v>
          </cell>
        </row>
        <row r="14">
          <cell r="E14" t="str">
            <v>Mar</v>
          </cell>
        </row>
        <row r="15">
          <cell r="E15" t="str">
            <v>Apr [Next Yr]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s"/>
      <sheetName val="Bank Reconciliation"/>
      <sheetName val="Management Account"/>
      <sheetName val="Sheet1"/>
      <sheetName val="Parameters"/>
      <sheetName val="Categories List"/>
    </sheetNames>
    <sheetDataSet>
      <sheetData sheetId="0"/>
      <sheetData sheetId="1"/>
      <sheetData sheetId="2"/>
      <sheetData sheetId="3"/>
      <sheetData sheetId="4">
        <row r="2">
          <cell r="F2">
            <v>43921</v>
          </cell>
        </row>
        <row r="5">
          <cell r="I5">
            <v>43921</v>
          </cell>
        </row>
      </sheetData>
      <sheetData sheetId="5">
        <row r="3">
          <cell r="F3" t="str">
            <v>Apr</v>
          </cell>
        </row>
        <row r="4">
          <cell r="F4" t="str">
            <v>May</v>
          </cell>
        </row>
        <row r="5">
          <cell r="F5" t="str">
            <v>Jun</v>
          </cell>
        </row>
        <row r="6">
          <cell r="F6" t="str">
            <v>Jul</v>
          </cell>
        </row>
        <row r="7">
          <cell r="F7" t="str">
            <v>Aug</v>
          </cell>
        </row>
        <row r="8">
          <cell r="F8" t="str">
            <v>Sep</v>
          </cell>
        </row>
        <row r="9">
          <cell r="F9" t="str">
            <v>Oct</v>
          </cell>
        </row>
        <row r="10">
          <cell r="F10" t="str">
            <v>Nov</v>
          </cell>
        </row>
        <row r="11">
          <cell r="F11" t="str">
            <v>Dec</v>
          </cell>
        </row>
        <row r="12">
          <cell r="F12" t="str">
            <v>Jan</v>
          </cell>
        </row>
        <row r="13">
          <cell r="F13" t="str">
            <v>Feb</v>
          </cell>
        </row>
        <row r="14">
          <cell r="F14" t="str">
            <v>Mar</v>
          </cell>
        </row>
        <row r="15">
          <cell r="F15" t="str">
            <v>Apr [Next Yr]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719A24-525B-42CC-BFEE-7CBF0A5D1F98}" name="Table245" displayName="Table245" ref="A3:N46" totalsRowCount="1" headerRowDxfId="28" dataDxfId="27" headerRowCellStyle="Comma" dataCellStyle="Comma">
  <autoFilter ref="A3:N45" xr:uid="{EA15916E-97D9-4263-B4A7-2F60449BBFA5}"/>
  <sortState xmlns:xlrd2="http://schemas.microsoft.com/office/spreadsheetml/2017/richdata2" ref="A4:N4">
    <sortCondition ref="A3:A4"/>
  </sortState>
  <tableColumns count="14">
    <tableColumn id="1" xr3:uid="{EB0E08D1-B93E-47E1-AA0A-4D3D8469C220}" name="Document Date" dataDxfId="25" totalsRowDxfId="26"/>
    <tableColumn id="2" xr3:uid="{CF1A8985-08E4-4AED-89A5-943237098D97}" name="Payt. Sched. Month" dataDxfId="23" totalsRowDxfId="24"/>
    <tableColumn id="3" xr3:uid="{89B5EF40-2672-4D99-AA7D-B104F180A378}" name="Payee" dataDxfId="21" totalsRowDxfId="22"/>
    <tableColumn id="11" xr3:uid="{CBCE2F06-9FBF-4E8D-B327-3FE85B29B857}" name="Detail" dataDxfId="19" totalsRowDxfId="20"/>
    <tableColumn id="4" xr3:uid="{CC903306-6D50-4A7A-87F5-7C274F5CAEE2}" name="Doc. Ref." dataDxfId="17" totalsRowDxfId="18"/>
    <tableColumn id="17" xr3:uid="{08AE58D8-5647-4662-9615-CACC92CD0367}" name="Category" dataDxfId="15" totalsRowDxfId="16"/>
    <tableColumn id="10" xr3:uid="{BF6EDB02-65A8-4E01-BB7C-FDF775F5B7DC}" name="VAT Included" totalsRowFunction="sum" dataDxfId="13" totalsRowDxfId="14" dataCellStyle="Comma"/>
    <tableColumn id="6" xr3:uid="{2720A5E5-235D-4793-8EC9-32E34B94B056}" name="Expense Amount" totalsRowFunction="sum" dataDxfId="11" totalsRowDxfId="12" dataCellStyle="Comma"/>
    <tableColumn id="7" xr3:uid="{8904C2CF-BDF6-4B91-B37D-40258CA7CEB0}" name="Exp. Not Yet Paid" dataDxfId="9" totalsRowDxfId="10" dataCellStyle="Comma"/>
    <tableColumn id="8" xr3:uid="{2BB7276F-D37A-4B98-A573-61D2AB577B76}" name="Receipt Amount" totalsRowFunction="sum" dataDxfId="7" totalsRowDxfId="8" dataCellStyle="Comma"/>
    <tableColumn id="9" xr3:uid="{F0015545-6AC6-4245-AA23-109F9DCF2385}" name="Cash Book Balance" dataDxfId="5" totalsRowDxfId="6" dataCellStyle="Comma">
      <calculatedColumnFormula>IF(ISNUMBER(TRIM(K3)*1),K3-(H4-I4)+J4,(H4-I4)+J4)</calculatedColumnFormula>
    </tableColumn>
    <tableColumn id="12" xr3:uid="{5C3C8FE8-6BDE-457F-8DCE-170417C570A6}" name="Cleared the Bank" dataDxfId="3" totalsRowDxfId="4" dataCellStyle="Comma"/>
    <tableColumn id="13" xr3:uid="{3F1752FF-743A-4F77-B1BC-AF3A6BF41816}" name="Bank Balance" dataDxfId="1" totalsRowDxfId="2" dataCellStyle="Comma">
      <calculatedColumnFormula>IF(""&amp;L4="Yes",J4-(H4-I4)+IF(ISNUMBER(TRIM(M3)*1),TRIM(M3)*1),IF(ISNUMBER(TRIM(M3)*1),TRIM(M3)*1,0))</calculatedColumnFormula>
    </tableColumn>
    <tableColumn id="14" xr3:uid="{015C5A67-7E96-4E61-8410-A75BD94DE03F}" name="PeriodNumber" dataDxfId="0" dataCellStyle="Comma">
      <calculatedColumnFormula>INDEX([2]!Periods13[MonthNo],MATCH(B4,ddMonths,0))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B3B0-634F-47BD-8740-C60C6AE6E69E}">
  <sheetPr>
    <pageSetUpPr fitToPage="1"/>
  </sheetPr>
  <dimension ref="A1:N46"/>
  <sheetViews>
    <sheetView tabSelected="1" view="pageLayout" zoomScale="98" zoomScaleNormal="100" zoomScalePageLayoutView="98" workbookViewId="0">
      <selection activeCell="E27" sqref="E27"/>
    </sheetView>
  </sheetViews>
  <sheetFormatPr defaultRowHeight="15" x14ac:dyDescent="0.25"/>
  <cols>
    <col min="1" max="1" width="13.5703125" customWidth="1"/>
    <col min="2" max="2" width="10.5703125" style="2" customWidth="1"/>
    <col min="3" max="3" width="26.140625" customWidth="1"/>
    <col min="4" max="4" width="25.5703125" customWidth="1"/>
    <col min="5" max="5" width="7.5703125" customWidth="1"/>
    <col min="6" max="6" width="15.42578125" customWidth="1"/>
    <col min="7" max="7" width="10.85546875" customWidth="1"/>
    <col min="8" max="8" width="12.42578125" customWidth="1"/>
    <col min="9" max="9" width="9.42578125" customWidth="1"/>
    <col min="10" max="10" width="10.42578125" customWidth="1"/>
    <col min="11" max="11" width="14.5703125" customWidth="1"/>
    <col min="13" max="13" width="10.7109375" style="1" customWidth="1"/>
  </cols>
  <sheetData>
    <row r="1" spans="1:14" x14ac:dyDescent="0.25">
      <c r="A1" s="6"/>
      <c r="C1" s="22"/>
      <c r="D1" s="4"/>
      <c r="E1" s="4"/>
      <c r="F1" s="10"/>
      <c r="G1" s="10"/>
      <c r="H1" s="10"/>
      <c r="I1" s="10"/>
    </row>
    <row r="2" spans="1:14" x14ac:dyDescent="0.25">
      <c r="A2" s="6"/>
      <c r="C2" s="22"/>
      <c r="D2" s="4"/>
      <c r="E2" s="4"/>
      <c r="F2" s="10"/>
      <c r="G2" s="10"/>
      <c r="H2" s="10"/>
      <c r="I2" s="10"/>
    </row>
    <row r="3" spans="1:14" ht="45" x14ac:dyDescent="0.25">
      <c r="A3" s="21" t="s">
        <v>0</v>
      </c>
      <c r="B3" s="20" t="s">
        <v>1</v>
      </c>
      <c r="C3" s="19" t="s">
        <v>2</v>
      </c>
      <c r="D3" s="19" t="s">
        <v>94</v>
      </c>
      <c r="E3" s="19" t="s">
        <v>3</v>
      </c>
      <c r="F3" s="19" t="s">
        <v>4</v>
      </c>
      <c r="G3" s="19" t="s">
        <v>5</v>
      </c>
      <c r="H3" s="18" t="s">
        <v>6</v>
      </c>
      <c r="I3" s="18" t="s">
        <v>93</v>
      </c>
      <c r="J3" s="18" t="s">
        <v>92</v>
      </c>
      <c r="K3" s="18" t="s">
        <v>12</v>
      </c>
      <c r="L3" s="17" t="s">
        <v>91</v>
      </c>
      <c r="M3" s="16" t="s">
        <v>90</v>
      </c>
      <c r="N3" s="15" t="s">
        <v>89</v>
      </c>
    </row>
    <row r="4" spans="1:14" x14ac:dyDescent="0.25">
      <c r="A4" s="13">
        <v>43556</v>
      </c>
      <c r="B4" s="12" t="s">
        <v>85</v>
      </c>
      <c r="C4" s="5" t="s">
        <v>88</v>
      </c>
      <c r="D4" s="5"/>
      <c r="E4" s="4"/>
      <c r="F4" s="4" t="s">
        <v>87</v>
      </c>
      <c r="G4" s="1"/>
      <c r="H4" s="10"/>
      <c r="I4" s="10"/>
      <c r="J4" s="10">
        <v>5165.37</v>
      </c>
      <c r="K4" s="10">
        <f>IF(ISNUMBER(TRIM(K3)*1),K3-(H4-I4)+J4,(H4-I4)+J4)</f>
        <v>5165.37</v>
      </c>
      <c r="L4" s="9" t="s">
        <v>37</v>
      </c>
      <c r="M4" s="8">
        <f>IF(""&amp;L4="Yes",J4-(H4-I4)+IF(ISNUMBER(TRIM(M3)*1),TRIM(M3)*1),IF(ISNUMBER(TRIM(M3)*1),TRIM(M3)*1,0))</f>
        <v>5165.37</v>
      </c>
      <c r="N4" s="7">
        <f>INDEX([2]!Periods13[MonthNo],MATCH(B4,ddMonths,0))</f>
        <v>1</v>
      </c>
    </row>
    <row r="5" spans="1:14" x14ac:dyDescent="0.25">
      <c r="A5" s="13">
        <v>43556</v>
      </c>
      <c r="B5" s="12" t="s">
        <v>85</v>
      </c>
      <c r="C5" s="5" t="s">
        <v>17</v>
      </c>
      <c r="D5" s="5"/>
      <c r="E5" s="4"/>
      <c r="F5" s="4" t="s">
        <v>17</v>
      </c>
      <c r="G5" s="11"/>
      <c r="H5" s="14"/>
      <c r="I5" s="14"/>
      <c r="J5" s="14">
        <v>1750</v>
      </c>
      <c r="K5" s="14">
        <f>IF(ISNUMBER(TRIM(K4)*1),K4-(H5-I5)+J5,(H5-I5)+J5)</f>
        <v>6915.37</v>
      </c>
      <c r="L5" s="9" t="s">
        <v>37</v>
      </c>
      <c r="M5" s="8">
        <f>IF(""&amp;L5="Yes",J5-(H5-I5)+IF(ISNUMBER(TRIM(M4)*1),TRIM(M4)*1),IF(ISNUMBER(TRIM(M4)*1),TRIM(M4)*1,0))</f>
        <v>6915.37</v>
      </c>
      <c r="N5" s="7">
        <f>INDEX([2]!Periods13[MonthNo],MATCH(B5,ddMonths,0))</f>
        <v>1</v>
      </c>
    </row>
    <row r="6" spans="1:14" x14ac:dyDescent="0.25">
      <c r="A6" s="13">
        <v>43556</v>
      </c>
      <c r="B6" s="12" t="s">
        <v>85</v>
      </c>
      <c r="C6" s="5" t="s">
        <v>86</v>
      </c>
      <c r="D6" s="5" t="s">
        <v>82</v>
      </c>
      <c r="E6" s="4"/>
      <c r="F6" s="4" t="s">
        <v>81</v>
      </c>
      <c r="G6" s="11"/>
      <c r="H6" s="14"/>
      <c r="I6" s="14"/>
      <c r="J6" s="14">
        <v>100</v>
      </c>
      <c r="K6" s="14">
        <f>IF(ISNUMBER(TRIM(K5)*1),K5-(H6-I6)+J6,(H6-I6)+J6)</f>
        <v>7015.37</v>
      </c>
      <c r="L6" s="9" t="s">
        <v>37</v>
      </c>
      <c r="M6" s="8">
        <f>IF(""&amp;L6="Yes",J6-(H6-I6)+IF(ISNUMBER(TRIM(M5)*1),TRIM(M5)*1),IF(ISNUMBER(TRIM(M5)*1),TRIM(M5)*1,0))</f>
        <v>7015.37</v>
      </c>
      <c r="N6" s="7">
        <f>INDEX([2]!Periods13[MonthNo],MATCH(B6,ddMonths,0))</f>
        <v>1</v>
      </c>
    </row>
    <row r="7" spans="1:14" x14ac:dyDescent="0.25">
      <c r="A7" s="13">
        <v>43556</v>
      </c>
      <c r="B7" s="12" t="s">
        <v>85</v>
      </c>
      <c r="C7" s="5" t="s">
        <v>84</v>
      </c>
      <c r="D7" s="5" t="s">
        <v>82</v>
      </c>
      <c r="E7" s="4"/>
      <c r="F7" s="4" t="s">
        <v>81</v>
      </c>
      <c r="G7" s="11"/>
      <c r="H7" s="14"/>
      <c r="I7" s="14"/>
      <c r="J7" s="14">
        <v>100</v>
      </c>
      <c r="K7" s="14">
        <f>IF(ISNUMBER(TRIM(K6)*1),K6-(H7-I7)+J7,(H7-I7)+J7)</f>
        <v>7115.37</v>
      </c>
      <c r="L7" s="9" t="s">
        <v>37</v>
      </c>
      <c r="M7" s="8">
        <f>IF(""&amp;L7="Yes",J7-(H7-I7)+IF(ISNUMBER(TRIM(M6)*1),TRIM(M6)*1),IF(ISNUMBER(TRIM(M6)*1),TRIM(M6)*1,0))</f>
        <v>7115.37</v>
      </c>
      <c r="N7" s="7">
        <f>INDEX([2]!Periods13[MonthNo],MATCH(B7,ddMonths,0))</f>
        <v>1</v>
      </c>
    </row>
    <row r="8" spans="1:14" x14ac:dyDescent="0.25">
      <c r="A8" s="13">
        <v>43586</v>
      </c>
      <c r="B8" s="12" t="s">
        <v>73</v>
      </c>
      <c r="C8" s="5" t="s">
        <v>83</v>
      </c>
      <c r="D8" s="5" t="s">
        <v>82</v>
      </c>
      <c r="E8" s="4"/>
      <c r="F8" s="4" t="s">
        <v>81</v>
      </c>
      <c r="G8" s="11"/>
      <c r="H8" s="10"/>
      <c r="I8" s="10"/>
      <c r="J8" s="10">
        <v>250</v>
      </c>
      <c r="K8" s="10">
        <f>IF(ISNUMBER(TRIM(K7)*1),K7-(H8-I8)+J8,(H8-I8)+J8)</f>
        <v>7365.37</v>
      </c>
      <c r="L8" s="9" t="s">
        <v>37</v>
      </c>
      <c r="M8" s="8">
        <f>IF(""&amp;L8="Yes",J8-(H8-I8)+IF(ISNUMBER(TRIM(M7)*1),TRIM(M7)*1),IF(ISNUMBER(TRIM(M7)*1),TRIM(M7)*1,0))</f>
        <v>7365.37</v>
      </c>
      <c r="N8" s="7">
        <f>INDEX([2]!Periods13[MonthNo],MATCH(B8,ddMonths,0))</f>
        <v>2</v>
      </c>
    </row>
    <row r="9" spans="1:14" x14ac:dyDescent="0.25">
      <c r="A9" s="13">
        <v>43586</v>
      </c>
      <c r="B9" s="12" t="s">
        <v>73</v>
      </c>
      <c r="C9" s="5" t="s">
        <v>80</v>
      </c>
      <c r="D9" s="5" t="s">
        <v>62</v>
      </c>
      <c r="E9" s="4"/>
      <c r="F9" s="4" t="s">
        <v>47</v>
      </c>
      <c r="G9" s="11"/>
      <c r="H9" s="10">
        <v>200</v>
      </c>
      <c r="I9" s="10"/>
      <c r="J9" s="10"/>
      <c r="K9" s="10">
        <f>IF(ISNUMBER(TRIM(K8)*1),K8-(H9-I9)+J9,(H9-I9)+J9)</f>
        <v>7165.37</v>
      </c>
      <c r="L9" s="9" t="s">
        <v>37</v>
      </c>
      <c r="M9" s="8">
        <f>IF(""&amp;L9="Yes",J9-(H9-I9)+IF(ISNUMBER(TRIM(M8)*1),TRIM(M8)*1),IF(ISNUMBER(TRIM(M8)*1),TRIM(M8)*1,0))</f>
        <v>7165.37</v>
      </c>
      <c r="N9" s="7">
        <f>INDEX([2]!Periods13[MonthNo],MATCH(B9,ddMonths,0))</f>
        <v>2</v>
      </c>
    </row>
    <row r="10" spans="1:14" x14ac:dyDescent="0.25">
      <c r="A10" s="13">
        <v>43586</v>
      </c>
      <c r="B10" s="12" t="s">
        <v>73</v>
      </c>
      <c r="C10" s="5" t="s">
        <v>80</v>
      </c>
      <c r="D10" s="5" t="s">
        <v>79</v>
      </c>
      <c r="E10" s="4"/>
      <c r="F10" s="4" t="s">
        <v>10</v>
      </c>
      <c r="G10" s="11">
        <v>17.2</v>
      </c>
      <c r="H10" s="10">
        <v>103.2</v>
      </c>
      <c r="I10" s="10"/>
      <c r="J10" s="10"/>
      <c r="K10" s="10">
        <f>IF(ISNUMBER(TRIM(K9)*1),K9-(H10-I10)+J10,(H10-I10)+J10)</f>
        <v>7062.17</v>
      </c>
      <c r="L10" s="9" t="s">
        <v>37</v>
      </c>
      <c r="M10" s="8">
        <f>IF(""&amp;L10="Yes",J10-(H10-I10)+IF(ISNUMBER(TRIM(M9)*1),TRIM(M9)*1),IF(ISNUMBER(TRIM(M9)*1),TRIM(M9)*1,0))</f>
        <v>7062.17</v>
      </c>
      <c r="N10" s="7">
        <f>INDEX([2]!Periods13[MonthNo],MATCH(B10,ddMonths,0))</f>
        <v>2</v>
      </c>
    </row>
    <row r="11" spans="1:14" x14ac:dyDescent="0.25">
      <c r="A11" s="13">
        <v>43586</v>
      </c>
      <c r="B11" s="12" t="s">
        <v>73</v>
      </c>
      <c r="C11" s="5" t="s">
        <v>59</v>
      </c>
      <c r="D11" s="5" t="s">
        <v>62</v>
      </c>
      <c r="E11" s="4"/>
      <c r="F11" s="4" t="s">
        <v>47</v>
      </c>
      <c r="G11" s="11">
        <v>93.13</v>
      </c>
      <c r="H11" s="10">
        <v>573.78</v>
      </c>
      <c r="I11" s="10"/>
      <c r="J11" s="10"/>
      <c r="K11" s="10">
        <f>IF(ISNUMBER(TRIM(K10)*1),K10-(H11-I11)+J11,(H11-I11)+J11)</f>
        <v>6488.39</v>
      </c>
      <c r="L11" s="9" t="s">
        <v>37</v>
      </c>
      <c r="M11" s="8">
        <f>IF(""&amp;L11="Yes",J11-(H11-I11)+IF(ISNUMBER(TRIM(M10)*1),TRIM(M10)*1),IF(ISNUMBER(TRIM(M10)*1),TRIM(M10)*1,0))</f>
        <v>6488.39</v>
      </c>
      <c r="N11" s="7">
        <f>INDEX([2]!Periods13[MonthNo],MATCH(B11,ddMonths,0))</f>
        <v>2</v>
      </c>
    </row>
    <row r="12" spans="1:14" x14ac:dyDescent="0.25">
      <c r="A12" s="13">
        <v>43586</v>
      </c>
      <c r="B12" s="12" t="s">
        <v>73</v>
      </c>
      <c r="C12" s="5" t="s">
        <v>45</v>
      </c>
      <c r="D12" s="5" t="s">
        <v>64</v>
      </c>
      <c r="E12" s="4"/>
      <c r="F12" s="4" t="s">
        <v>11</v>
      </c>
      <c r="G12" s="11"/>
      <c r="H12" s="10">
        <v>321.3</v>
      </c>
      <c r="I12" s="10"/>
      <c r="J12" s="10"/>
      <c r="K12" s="10">
        <f>IF(ISNUMBER(TRIM(K11)*1),K11-(H12-I12)+J12,(H12-I12)+J12)</f>
        <v>6167.09</v>
      </c>
      <c r="L12" s="9" t="s">
        <v>37</v>
      </c>
      <c r="M12" s="8">
        <f>IF(""&amp;L12="Yes",J12-(H12-I12)+IF(ISNUMBER(TRIM(M11)*1),TRIM(M11)*1),IF(ISNUMBER(TRIM(M11)*1),TRIM(M11)*1,0))</f>
        <v>6167.09</v>
      </c>
      <c r="N12" s="7">
        <f>INDEX([2]!Periods13[MonthNo],MATCH(B12,ddMonths,0))</f>
        <v>2</v>
      </c>
    </row>
    <row r="13" spans="1:14" x14ac:dyDescent="0.25">
      <c r="A13" s="13">
        <v>43586</v>
      </c>
      <c r="B13" s="12" t="s">
        <v>73</v>
      </c>
      <c r="C13" s="5" t="s">
        <v>78</v>
      </c>
      <c r="D13" s="5" t="s">
        <v>77</v>
      </c>
      <c r="E13" s="4"/>
      <c r="F13" s="4" t="s">
        <v>47</v>
      </c>
      <c r="G13" s="11"/>
      <c r="H13" s="10">
        <v>58</v>
      </c>
      <c r="I13" s="10"/>
      <c r="J13" s="10"/>
      <c r="K13" s="10">
        <f>IF(ISNUMBER(TRIM(K12)*1),K12-(H13-I13)+J13,(H13-I13)+J13)</f>
        <v>6109.09</v>
      </c>
      <c r="L13" s="9" t="s">
        <v>37</v>
      </c>
      <c r="M13" s="8">
        <f>IF(""&amp;L13="Yes",J13-(H13-I13)+IF(ISNUMBER(TRIM(M12)*1),TRIM(M12)*1),IF(ISNUMBER(TRIM(M12)*1),TRIM(M12)*1,0))</f>
        <v>6109.09</v>
      </c>
      <c r="N13" s="7">
        <f>INDEX([2]!Periods13[MonthNo],MATCH(B13,ddMonths,0))</f>
        <v>2</v>
      </c>
    </row>
    <row r="14" spans="1:14" x14ac:dyDescent="0.25">
      <c r="A14" s="13">
        <v>43586</v>
      </c>
      <c r="B14" s="12" t="s">
        <v>73</v>
      </c>
      <c r="C14" s="5" t="s">
        <v>63</v>
      </c>
      <c r="D14" s="5" t="s">
        <v>62</v>
      </c>
      <c r="E14" s="4"/>
      <c r="F14" s="4" t="s">
        <v>47</v>
      </c>
      <c r="G14" s="11">
        <v>5.33</v>
      </c>
      <c r="H14" s="10">
        <v>32</v>
      </c>
      <c r="I14" s="10"/>
      <c r="J14" s="10"/>
      <c r="K14" s="10">
        <f>IF(ISNUMBER(TRIM(K13)*1),K13-(H14-I14)+J14,(H14-I14)+J14)</f>
        <v>6077.09</v>
      </c>
      <c r="L14" s="9" t="s">
        <v>37</v>
      </c>
      <c r="M14" s="8">
        <f>IF(""&amp;L14="Yes",J14-(H14-I14)+IF(ISNUMBER(TRIM(M13)*1),TRIM(M13)*1),IF(ISNUMBER(TRIM(M13)*1),TRIM(M13)*1,0))</f>
        <v>6077.09</v>
      </c>
      <c r="N14" s="7">
        <f>INDEX([2]!Periods13[MonthNo],MATCH(B14,ddMonths,0))</f>
        <v>2</v>
      </c>
    </row>
    <row r="15" spans="1:14" x14ac:dyDescent="0.25">
      <c r="A15" s="13">
        <v>43586</v>
      </c>
      <c r="B15" s="12" t="s">
        <v>73</v>
      </c>
      <c r="C15" s="5" t="s">
        <v>76</v>
      </c>
      <c r="D15" s="5" t="s">
        <v>16</v>
      </c>
      <c r="E15" s="4"/>
      <c r="F15" s="4" t="s">
        <v>47</v>
      </c>
      <c r="G15" s="11"/>
      <c r="H15" s="10">
        <v>130</v>
      </c>
      <c r="I15" s="10"/>
      <c r="J15" s="10"/>
      <c r="K15" s="10">
        <f>IF(ISNUMBER(TRIM(K14)*1),K14-(H15-I15)+J15,(H15-I15)+J15)</f>
        <v>5947.09</v>
      </c>
      <c r="L15" s="9" t="s">
        <v>37</v>
      </c>
      <c r="M15" s="8">
        <f>IF(""&amp;L15="Yes",J15-(H15-I15)+IF(ISNUMBER(TRIM(M14)*1),TRIM(M14)*1),IF(ISNUMBER(TRIM(M14)*1),TRIM(M14)*1,0))</f>
        <v>5947.09</v>
      </c>
      <c r="N15" s="7">
        <f>INDEX([2]!Periods13[MonthNo],MATCH(B15,ddMonths,0))</f>
        <v>2</v>
      </c>
    </row>
    <row r="16" spans="1:14" x14ac:dyDescent="0.25">
      <c r="A16" s="13">
        <v>43586</v>
      </c>
      <c r="B16" s="12" t="s">
        <v>73</v>
      </c>
      <c r="C16" s="5" t="s">
        <v>75</v>
      </c>
      <c r="D16" s="5" t="s">
        <v>74</v>
      </c>
      <c r="E16" s="4"/>
      <c r="F16" s="4" t="s">
        <v>14</v>
      </c>
      <c r="G16" s="11"/>
      <c r="H16" s="10">
        <v>280.23</v>
      </c>
      <c r="I16" s="10"/>
      <c r="J16" s="10"/>
      <c r="K16" s="10">
        <f>IF(ISNUMBER(TRIM(K15)*1),K15-(H16-I16)+J16,(H16-I16)+J16)</f>
        <v>5666.8600000000006</v>
      </c>
      <c r="L16" s="9" t="s">
        <v>37</v>
      </c>
      <c r="M16" s="8">
        <f>IF(""&amp;L16="Yes",J16-(H16-I16)+IF(ISNUMBER(TRIM(M15)*1),TRIM(M15)*1),IF(ISNUMBER(TRIM(M15)*1),TRIM(M15)*1,0))</f>
        <v>5666.8600000000006</v>
      </c>
      <c r="N16" s="7">
        <f>INDEX([2]!Periods13[MonthNo],MATCH(B16,ddMonths,0))</f>
        <v>2</v>
      </c>
    </row>
    <row r="17" spans="1:14" x14ac:dyDescent="0.25">
      <c r="A17" s="13">
        <v>43586</v>
      </c>
      <c r="B17" s="12" t="s">
        <v>73</v>
      </c>
      <c r="C17" s="5" t="s">
        <v>42</v>
      </c>
      <c r="D17" s="5" t="s">
        <v>71</v>
      </c>
      <c r="E17" s="4"/>
      <c r="F17" s="4" t="s">
        <v>15</v>
      </c>
      <c r="G17" s="11"/>
      <c r="H17" s="10">
        <v>81.11</v>
      </c>
      <c r="I17" s="10"/>
      <c r="J17" s="10"/>
      <c r="K17" s="10">
        <f>IF(ISNUMBER(TRIM(K16)*1),K16-(H17-I17)+J17,(H17-I17)+J17)</f>
        <v>5585.7500000000009</v>
      </c>
      <c r="L17" s="9" t="s">
        <v>37</v>
      </c>
      <c r="M17" s="8">
        <f>IF(""&amp;L17="Yes",J17-(H17-I17)+IF(ISNUMBER(TRIM(M16)*1),TRIM(M16)*1),IF(ISNUMBER(TRIM(M16)*1),TRIM(M16)*1,0))</f>
        <v>5585.75</v>
      </c>
      <c r="N17" s="7">
        <f>INDEX([2]!Periods13[MonthNo],MATCH(B17,ddMonths,0))</f>
        <v>2</v>
      </c>
    </row>
    <row r="18" spans="1:14" x14ac:dyDescent="0.25">
      <c r="A18" s="13">
        <v>43617</v>
      </c>
      <c r="B18" s="12" t="s">
        <v>70</v>
      </c>
      <c r="C18" s="5" t="s">
        <v>72</v>
      </c>
      <c r="D18" s="5" t="s">
        <v>71</v>
      </c>
      <c r="E18" s="4"/>
      <c r="F18" s="4" t="s">
        <v>15</v>
      </c>
      <c r="G18" s="11"/>
      <c r="H18" s="10">
        <v>18.8</v>
      </c>
      <c r="I18" s="10"/>
      <c r="J18" s="10"/>
      <c r="K18" s="10">
        <f>IF(ISNUMBER(TRIM(K17)*1),K17-(H18-I18)+J18,(H18-I18)+J18)</f>
        <v>5566.9500000000007</v>
      </c>
      <c r="L18" s="9" t="s">
        <v>37</v>
      </c>
      <c r="M18" s="8">
        <f>IF(""&amp;L18="Yes",J18-(H18-I18)+IF(ISNUMBER(TRIM(M17)*1),TRIM(M17)*1),IF(ISNUMBER(TRIM(M17)*1),TRIM(M17)*1,0))</f>
        <v>5566.95</v>
      </c>
      <c r="N18" s="7">
        <f>INDEX([2]!Periods13[MonthNo],MATCH(B18,ddMonths,0))</f>
        <v>3</v>
      </c>
    </row>
    <row r="19" spans="1:14" x14ac:dyDescent="0.25">
      <c r="A19" s="13">
        <v>43617</v>
      </c>
      <c r="B19" s="12" t="s">
        <v>70</v>
      </c>
      <c r="C19" s="5" t="s">
        <v>59</v>
      </c>
      <c r="D19" s="5" t="s">
        <v>62</v>
      </c>
      <c r="E19" s="4"/>
      <c r="F19" s="4" t="s">
        <v>47</v>
      </c>
      <c r="G19" s="11">
        <v>33.72</v>
      </c>
      <c r="H19" s="10">
        <v>193.21</v>
      </c>
      <c r="I19" s="10"/>
      <c r="J19" s="10"/>
      <c r="K19" s="10">
        <f>IF(ISNUMBER(TRIM(K18)*1),K18-(H19-I19)+J19,(H19-I19)+J19)</f>
        <v>5373.7400000000007</v>
      </c>
      <c r="L19" s="9" t="s">
        <v>37</v>
      </c>
      <c r="M19" s="8">
        <f>IF(""&amp;L19="Yes",J19-(H19-I19)+IF(ISNUMBER(TRIM(M18)*1),TRIM(M18)*1),IF(ISNUMBER(TRIM(M18)*1),TRIM(M18)*1,0))</f>
        <v>5373.74</v>
      </c>
      <c r="N19" s="7">
        <f>INDEX([2]!Periods13[MonthNo],MATCH(B19,ddMonths,0))</f>
        <v>3</v>
      </c>
    </row>
    <row r="20" spans="1:14" x14ac:dyDescent="0.25">
      <c r="A20" s="13">
        <v>43647</v>
      </c>
      <c r="B20" s="12" t="s">
        <v>38</v>
      </c>
      <c r="C20" s="5" t="s">
        <v>69</v>
      </c>
      <c r="D20" s="5" t="s">
        <v>68</v>
      </c>
      <c r="E20" s="4"/>
      <c r="F20" s="4" t="s">
        <v>57</v>
      </c>
      <c r="G20" s="11"/>
      <c r="H20" s="10">
        <v>600</v>
      </c>
      <c r="I20" s="10"/>
      <c r="J20" s="10"/>
      <c r="K20" s="10">
        <f>IF(ISNUMBER(TRIM(K19)*1),K19-(H20-I20)+J20,(H20-I20)+J20)</f>
        <v>4773.7400000000007</v>
      </c>
      <c r="L20" s="9" t="s">
        <v>37</v>
      </c>
      <c r="M20" s="8">
        <f>IF(""&amp;L20="Yes",J20-(H20-I20)+IF(ISNUMBER(TRIM(M19)*1),TRIM(M19)*1),IF(ISNUMBER(TRIM(M19)*1),TRIM(M19)*1,0))</f>
        <v>4773.74</v>
      </c>
      <c r="N20" s="7">
        <f>INDEX([2]!Periods13[MonthNo],MATCH(B20,ddMonths,0))</f>
        <v>4</v>
      </c>
    </row>
    <row r="21" spans="1:14" ht="15" customHeight="1" x14ac:dyDescent="0.25">
      <c r="A21" s="13">
        <v>43647</v>
      </c>
      <c r="B21" s="12" t="s">
        <v>38</v>
      </c>
      <c r="C21" s="5" t="s">
        <v>59</v>
      </c>
      <c r="D21" s="5" t="s">
        <v>68</v>
      </c>
      <c r="E21" s="4"/>
      <c r="F21" s="4" t="s">
        <v>57</v>
      </c>
      <c r="G21" s="11">
        <v>88</v>
      </c>
      <c r="H21" s="10">
        <v>528</v>
      </c>
      <c r="I21" s="10"/>
      <c r="J21" s="10"/>
      <c r="K21" s="10">
        <f>IF(ISNUMBER(TRIM(K20)*1),K20-(H21-I21)+J21,(H21-I21)+J21)</f>
        <v>4245.7400000000007</v>
      </c>
      <c r="L21" s="9" t="s">
        <v>37</v>
      </c>
      <c r="M21" s="8">
        <f>IF(""&amp;L21="Yes",J21-(H21-I21)+IF(ISNUMBER(TRIM(M20)*1),TRIM(M20)*1),IF(ISNUMBER(TRIM(M20)*1),TRIM(M20)*1,0))</f>
        <v>4245.74</v>
      </c>
      <c r="N21" s="7">
        <f>INDEX([2]!Periods13[MonthNo],MATCH(B21,ddMonths,0))</f>
        <v>4</v>
      </c>
    </row>
    <row r="22" spans="1:14" x14ac:dyDescent="0.25">
      <c r="A22" s="13">
        <v>43647</v>
      </c>
      <c r="B22" s="12" t="s">
        <v>38</v>
      </c>
      <c r="C22" s="5" t="s">
        <v>67</v>
      </c>
      <c r="D22" s="5" t="s">
        <v>66</v>
      </c>
      <c r="E22" s="4"/>
      <c r="F22" s="4" t="s">
        <v>65</v>
      </c>
      <c r="G22" s="11"/>
      <c r="H22" s="14"/>
      <c r="I22" s="14"/>
      <c r="J22" s="14">
        <v>1040</v>
      </c>
      <c r="K22" s="14">
        <f>IF(ISNUMBER(TRIM(K21)*1),K21-(H22-I22)+J22,(H22-I22)+J22)</f>
        <v>5285.7400000000007</v>
      </c>
      <c r="L22" s="9" t="s">
        <v>37</v>
      </c>
      <c r="M22" s="8">
        <f>IF(""&amp;L22="Yes",J22-(H22-I22)+IF(ISNUMBER(TRIM(M21)*1),TRIM(M21)*1),IF(ISNUMBER(TRIM(M21)*1),TRIM(M21)*1,0))</f>
        <v>5285.74</v>
      </c>
      <c r="N22" s="7">
        <f>INDEX([2]!Periods13[MonthNo],MATCH(B22,ddMonths,0))</f>
        <v>4</v>
      </c>
    </row>
    <row r="23" spans="1:14" x14ac:dyDescent="0.25">
      <c r="A23" s="13">
        <v>43709</v>
      </c>
      <c r="B23" s="12" t="s">
        <v>56</v>
      </c>
      <c r="C23" s="5" t="s">
        <v>45</v>
      </c>
      <c r="D23" s="5" t="s">
        <v>64</v>
      </c>
      <c r="E23" s="4"/>
      <c r="F23" s="4" t="s">
        <v>11</v>
      </c>
      <c r="G23" s="11"/>
      <c r="H23" s="14">
        <v>321.3</v>
      </c>
      <c r="I23" s="14"/>
      <c r="J23" s="14"/>
      <c r="K23" s="14">
        <f>IF(ISNUMBER(TRIM(K22)*1),K22-(H23-I23)+J23,(H23-I23)+J23)</f>
        <v>4964.4400000000005</v>
      </c>
      <c r="L23" s="9" t="s">
        <v>37</v>
      </c>
      <c r="M23" s="8">
        <f>IF(""&amp;L23="Yes",J23-(H23-I23)+IF(ISNUMBER(TRIM(M22)*1),TRIM(M22)*1),IF(ISNUMBER(TRIM(M22)*1),TRIM(M22)*1,0))</f>
        <v>4964.4399999999996</v>
      </c>
      <c r="N23" s="7">
        <f>INDEX([2]!Periods13[MonthNo],MATCH(B23,ddMonths,0))</f>
        <v>6</v>
      </c>
    </row>
    <row r="24" spans="1:14" x14ac:dyDescent="0.25">
      <c r="A24" s="13">
        <v>43709</v>
      </c>
      <c r="B24" s="12" t="s">
        <v>56</v>
      </c>
      <c r="C24" s="5" t="s">
        <v>63</v>
      </c>
      <c r="D24" s="5" t="s">
        <v>62</v>
      </c>
      <c r="E24" s="4"/>
      <c r="F24" s="4" t="s">
        <v>47</v>
      </c>
      <c r="G24" s="11">
        <v>3.8</v>
      </c>
      <c r="H24" s="14">
        <v>22.8</v>
      </c>
      <c r="I24" s="14"/>
      <c r="J24" s="14"/>
      <c r="K24" s="14">
        <f>IF(ISNUMBER(TRIM(K23)*1),K23-(H24-I24)+J24,(H24-I24)+J24)</f>
        <v>4941.6400000000003</v>
      </c>
      <c r="L24" s="9" t="s">
        <v>37</v>
      </c>
      <c r="M24" s="8">
        <f>IF(""&amp;L24="Yes",J24-(H24-I24)+IF(ISNUMBER(TRIM(M23)*1),TRIM(M23)*1),IF(ISNUMBER(TRIM(M23)*1),TRIM(M23)*1,0))</f>
        <v>4941.6399999999994</v>
      </c>
      <c r="N24" s="7">
        <f>INDEX([2]!Periods13[MonthNo],MATCH(B24,ddMonths,0))</f>
        <v>6</v>
      </c>
    </row>
    <row r="25" spans="1:14" x14ac:dyDescent="0.25">
      <c r="A25" s="13">
        <v>43709</v>
      </c>
      <c r="B25" s="12" t="s">
        <v>56</v>
      </c>
      <c r="C25" s="5" t="s">
        <v>61</v>
      </c>
      <c r="D25" s="5" t="s">
        <v>60</v>
      </c>
      <c r="E25" s="4"/>
      <c r="F25" s="4" t="s">
        <v>47</v>
      </c>
      <c r="G25" s="11">
        <v>17</v>
      </c>
      <c r="H25" s="14">
        <v>102</v>
      </c>
      <c r="I25" s="14"/>
      <c r="J25" s="14"/>
      <c r="K25" s="14">
        <f>IF(ISNUMBER(TRIM(K24)*1),K24-(H25-I25)+J25,(H25-I25)+J25)</f>
        <v>4839.6400000000003</v>
      </c>
      <c r="L25" s="9" t="s">
        <v>37</v>
      </c>
      <c r="M25" s="8">
        <f>IF(""&amp;L25="Yes",J25-(H25-I25)+IF(ISNUMBER(TRIM(M24)*1),TRIM(M24)*1),IF(ISNUMBER(TRIM(M24)*1),TRIM(M24)*1,0))</f>
        <v>4839.6400000000003</v>
      </c>
      <c r="N25" s="7">
        <f>INDEX([2]!Periods13[MonthNo],MATCH(B25,ddMonths,0))</f>
        <v>6</v>
      </c>
    </row>
    <row r="26" spans="1:14" x14ac:dyDescent="0.25">
      <c r="A26" s="13">
        <v>43709</v>
      </c>
      <c r="B26" s="12" t="s">
        <v>56</v>
      </c>
      <c r="C26" s="5" t="s">
        <v>59</v>
      </c>
      <c r="D26" s="5" t="s">
        <v>58</v>
      </c>
      <c r="E26" s="4"/>
      <c r="F26" s="4" t="s">
        <v>57</v>
      </c>
      <c r="G26" s="11">
        <v>13.2</v>
      </c>
      <c r="H26" s="14">
        <v>16.2</v>
      </c>
      <c r="I26" s="14"/>
      <c r="J26" s="14"/>
      <c r="K26" s="14">
        <f>IF(ISNUMBER(TRIM(K25)*1),K25-(H26-I26)+J26,(H26-I26)+J26)</f>
        <v>4823.4400000000005</v>
      </c>
      <c r="L26" s="9" t="s">
        <v>37</v>
      </c>
      <c r="M26" s="8">
        <f>IF(""&amp;L26="Yes",J26-(H26-I26)+IF(ISNUMBER(TRIM(M25)*1),TRIM(M25)*1),IF(ISNUMBER(TRIM(M25)*1),TRIM(M25)*1,0))</f>
        <v>4823.4400000000005</v>
      </c>
      <c r="N26" s="7">
        <f>INDEX([2]!Periods13[MonthNo],MATCH(B26,ddMonths,0))</f>
        <v>6</v>
      </c>
    </row>
    <row r="27" spans="1:14" x14ac:dyDescent="0.25">
      <c r="A27" s="13">
        <v>43709</v>
      </c>
      <c r="B27" s="12" t="s">
        <v>56</v>
      </c>
      <c r="C27" s="5" t="s">
        <v>55</v>
      </c>
      <c r="D27" s="5" t="s">
        <v>54</v>
      </c>
      <c r="E27" s="4"/>
      <c r="F27" s="4" t="s">
        <v>17</v>
      </c>
      <c r="G27" s="11"/>
      <c r="H27" s="14"/>
      <c r="I27" s="14"/>
      <c r="J27" s="14">
        <v>1750</v>
      </c>
      <c r="K27" s="14">
        <f>IF(ISNUMBER(TRIM(K26)*1),K26-(H27-I27)+J27,(H27-I27)+J27)</f>
        <v>6573.4400000000005</v>
      </c>
      <c r="L27" s="9" t="s">
        <v>37</v>
      </c>
      <c r="M27" s="8">
        <f>IF(""&amp;L27="Yes",J27-(H27-I27)+IF(ISNUMBER(TRIM(M26)*1),TRIM(M26)*1),IF(ISNUMBER(TRIM(M26)*1),TRIM(M26)*1,0))</f>
        <v>6573.44</v>
      </c>
      <c r="N27" s="7">
        <f>INDEX([2]!Periods13[MonthNo],MATCH(B27,ddMonths,0))</f>
        <v>6</v>
      </c>
    </row>
    <row r="28" spans="1:14" x14ac:dyDescent="0.25">
      <c r="A28" s="13">
        <v>43739</v>
      </c>
      <c r="B28" s="12" t="s">
        <v>53</v>
      </c>
      <c r="C28" s="5" t="s">
        <v>52</v>
      </c>
      <c r="D28" s="5" t="s">
        <v>51</v>
      </c>
      <c r="E28" s="4"/>
      <c r="F28" s="4" t="s">
        <v>50</v>
      </c>
      <c r="G28" s="11"/>
      <c r="H28" s="14">
        <v>24.2</v>
      </c>
      <c r="I28" s="14"/>
      <c r="J28" s="14"/>
      <c r="K28" s="14">
        <f>IF(ISNUMBER(TRIM(K27)*1),K27-(H28-I28)+J28,(H28-I28)+J28)</f>
        <v>6549.2400000000007</v>
      </c>
      <c r="L28" s="9" t="s">
        <v>37</v>
      </c>
      <c r="M28" s="8">
        <f>IF(""&amp;L28="Yes",J28-(H28-I28)+IF(ISNUMBER(TRIM(M27)*1),TRIM(M27)*1),IF(ISNUMBER(TRIM(M27)*1),TRIM(M27)*1,0))</f>
        <v>6549.24</v>
      </c>
      <c r="N28" s="7">
        <f>INDEX([2]!Periods13[MonthNo],MATCH(B28,ddMonths,0))</f>
        <v>7</v>
      </c>
    </row>
    <row r="29" spans="1:14" x14ac:dyDescent="0.25">
      <c r="A29" s="13">
        <v>43770</v>
      </c>
      <c r="B29" s="12" t="s">
        <v>49</v>
      </c>
      <c r="C29" s="5" t="s">
        <v>48</v>
      </c>
      <c r="D29" s="5" t="s">
        <v>16</v>
      </c>
      <c r="E29" s="4"/>
      <c r="F29" s="4" t="s">
        <v>47</v>
      </c>
      <c r="G29" s="11">
        <v>7</v>
      </c>
      <c r="H29" s="14">
        <v>42</v>
      </c>
      <c r="I29" s="14"/>
      <c r="J29" s="14"/>
      <c r="K29" s="14">
        <f>IF(ISNUMBER(TRIM(K28)*1),K28-(H29-I29)+J29,(H29-I29)+J29)</f>
        <v>6507.2400000000007</v>
      </c>
      <c r="L29" s="9" t="s">
        <v>37</v>
      </c>
      <c r="M29" s="8">
        <f>IF(""&amp;L29="Yes",J29-(H29-I29)+IF(ISNUMBER(TRIM(M28)*1),TRIM(M28)*1),IF(ISNUMBER(TRIM(M28)*1),TRIM(M28)*1,0))</f>
        <v>6507.24</v>
      </c>
      <c r="N29" s="7">
        <f>INDEX([2]!Periods13[MonthNo],MATCH(B29,ddMonths,0))</f>
        <v>8</v>
      </c>
    </row>
    <row r="30" spans="1:14" x14ac:dyDescent="0.25">
      <c r="A30" s="13">
        <v>43800</v>
      </c>
      <c r="B30" s="12" t="s">
        <v>19</v>
      </c>
      <c r="C30" s="5" t="s">
        <v>42</v>
      </c>
      <c r="D30" s="5" t="s">
        <v>46</v>
      </c>
      <c r="E30" s="4"/>
      <c r="F30" s="4" t="s">
        <v>8</v>
      </c>
      <c r="G30" s="11"/>
      <c r="H30" s="14">
        <v>8.34</v>
      </c>
      <c r="I30" s="14"/>
      <c r="J30" s="14"/>
      <c r="K30" s="14">
        <f>IF(ISNUMBER(TRIM(K29)*1),K29-(H30-I30)+J30,(H30-I30)+J30)</f>
        <v>6498.9000000000005</v>
      </c>
      <c r="L30" s="9" t="s">
        <v>37</v>
      </c>
      <c r="M30" s="8">
        <f>IF(""&amp;L30="Yes",J30-(H30-I30)+IF(ISNUMBER(TRIM(M29)*1),TRIM(M29)*1),IF(ISNUMBER(TRIM(M29)*1),TRIM(M29)*1,0))</f>
        <v>6498.9</v>
      </c>
      <c r="N30" s="7">
        <f>INDEX([2]!Periods13[MonthNo],MATCH(B30,ddMonths,0))</f>
        <v>9</v>
      </c>
    </row>
    <row r="31" spans="1:14" x14ac:dyDescent="0.25">
      <c r="A31" s="13">
        <v>43800</v>
      </c>
      <c r="B31" s="12" t="s">
        <v>19</v>
      </c>
      <c r="C31" s="5" t="s">
        <v>45</v>
      </c>
      <c r="D31" s="5" t="s">
        <v>23</v>
      </c>
      <c r="E31" s="4"/>
      <c r="F31" s="4" t="s">
        <v>11</v>
      </c>
      <c r="G31" s="11"/>
      <c r="H31" s="14">
        <v>321.39999999999998</v>
      </c>
      <c r="I31" s="14"/>
      <c r="J31" s="14"/>
      <c r="K31" s="14">
        <f>IF(ISNUMBER(TRIM(K30)*1),K30-(H31-I31)+J31,(H31-I31)+J31)</f>
        <v>6177.5000000000009</v>
      </c>
      <c r="L31" s="9" t="s">
        <v>37</v>
      </c>
      <c r="M31" s="8">
        <f>IF(""&amp;L31="Yes",J31-(H31-I31)+IF(ISNUMBER(TRIM(M30)*1),TRIM(M30)*1),IF(ISNUMBER(TRIM(M30)*1),TRIM(M30)*1,0))</f>
        <v>6177.5</v>
      </c>
      <c r="N31" s="7">
        <f>INDEX([2]!Periods13[MonthNo],MATCH(B31,ddMonths,0))</f>
        <v>9</v>
      </c>
    </row>
    <row r="32" spans="1:14" x14ac:dyDescent="0.25">
      <c r="A32" s="13">
        <v>43800</v>
      </c>
      <c r="B32" s="12" t="s">
        <v>19</v>
      </c>
      <c r="C32" s="5" t="s">
        <v>44</v>
      </c>
      <c r="D32" s="5" t="s">
        <v>43</v>
      </c>
      <c r="E32" s="4"/>
      <c r="F32" s="4" t="s">
        <v>10</v>
      </c>
      <c r="G32" s="11"/>
      <c r="H32" s="14">
        <v>60</v>
      </c>
      <c r="I32" s="14"/>
      <c r="J32" s="14"/>
      <c r="K32" s="14">
        <f>IF(ISNUMBER(TRIM(K31)*1),K31-(H32-I32)+J32,(H32-I32)+J32)</f>
        <v>6117.5000000000009</v>
      </c>
      <c r="L32" s="9" t="s">
        <v>37</v>
      </c>
      <c r="M32" s="8">
        <f>IF(""&amp;L32="Yes",J32-(H32-I32)+IF(ISNUMBER(TRIM(M31)*1),TRIM(M31)*1),IF(ISNUMBER(TRIM(M31)*1),TRIM(M31)*1,0))</f>
        <v>6117.5</v>
      </c>
      <c r="N32" s="7">
        <f>INDEX([2]!Periods13[MonthNo],MATCH(B32,ddMonths,0))</f>
        <v>9</v>
      </c>
    </row>
    <row r="33" spans="1:14" x14ac:dyDescent="0.25">
      <c r="A33" s="13">
        <v>43800</v>
      </c>
      <c r="B33" s="12" t="s">
        <v>19</v>
      </c>
      <c r="C33" s="5" t="s">
        <v>42</v>
      </c>
      <c r="D33" s="5" t="s">
        <v>41</v>
      </c>
      <c r="E33" s="4"/>
      <c r="F33" s="4" t="s">
        <v>18</v>
      </c>
      <c r="G33" s="11"/>
      <c r="H33" s="14"/>
      <c r="I33" s="14"/>
      <c r="J33" s="14">
        <v>8.34</v>
      </c>
      <c r="K33" s="14">
        <f>IF(ISNUMBER(TRIM(K32)*1),K32-(H33-I33)+J33,(H33-I33)+J33)</f>
        <v>6125.8400000000011</v>
      </c>
      <c r="L33" s="9" t="s">
        <v>37</v>
      </c>
      <c r="M33" s="8">
        <f>IF(""&amp;L33="Yes",J33-(H33-I33)+IF(ISNUMBER(TRIM(M32)*1),TRIM(M32)*1),IF(ISNUMBER(TRIM(M32)*1),TRIM(M32)*1,0))</f>
        <v>6125.84</v>
      </c>
      <c r="N33" s="7">
        <f>INDEX([2]!Periods13[MonthNo],MATCH(B33,ddMonths,0))</f>
        <v>9</v>
      </c>
    </row>
    <row r="34" spans="1:14" x14ac:dyDescent="0.25">
      <c r="A34" s="13">
        <v>43466</v>
      </c>
      <c r="B34" s="12" t="s">
        <v>20</v>
      </c>
      <c r="C34" s="5" t="s">
        <v>40</v>
      </c>
      <c r="D34" s="5" t="s">
        <v>39</v>
      </c>
      <c r="E34" s="4"/>
      <c r="F34" s="4" t="s">
        <v>13</v>
      </c>
      <c r="G34" s="11"/>
      <c r="H34" s="14">
        <v>175</v>
      </c>
      <c r="I34" s="14"/>
      <c r="J34" s="14"/>
      <c r="K34" s="14">
        <f>IF(ISNUMBER(TRIM(K33)*1),K33-(H34-I34)+J34,(H34-I34)+J34)</f>
        <v>5950.8400000000011</v>
      </c>
      <c r="L34" s="9" t="s">
        <v>37</v>
      </c>
      <c r="M34" s="8">
        <f>IF(""&amp;L34="Yes",J34-(H34-I34)+IF(ISNUMBER(TRIM(M33)*1),TRIM(M33)*1),IF(ISNUMBER(TRIM(M33)*1),TRIM(M33)*1,0))</f>
        <v>5950.84</v>
      </c>
      <c r="N34" s="7">
        <f>INDEX([2]!Periods13[MonthNo],MATCH(B34,ddMonths,0))</f>
        <v>10</v>
      </c>
    </row>
    <row r="35" spans="1:14" x14ac:dyDescent="0.25">
      <c r="A35" s="13">
        <v>43617</v>
      </c>
      <c r="B35" s="12" t="s">
        <v>38</v>
      </c>
      <c r="C35" s="5" t="s">
        <v>36</v>
      </c>
      <c r="D35" s="5" t="s">
        <v>34</v>
      </c>
      <c r="E35" s="4"/>
      <c r="F35" s="4" t="s">
        <v>34</v>
      </c>
      <c r="G35" s="11"/>
      <c r="H35" s="14">
        <v>150</v>
      </c>
      <c r="I35" s="14"/>
      <c r="J35" s="14"/>
      <c r="K35" s="14">
        <f>IF(ISNUMBER(TRIM(K34)*1),K34-(H35-I35)+J35,(H35-I35)+J35)</f>
        <v>5800.8400000000011</v>
      </c>
      <c r="L35" s="9" t="s">
        <v>37</v>
      </c>
      <c r="M35" s="8">
        <f>IF(""&amp;L35="Yes",J35-(H35-I35)+IF(ISNUMBER(TRIM(M34)*1),TRIM(M34)*1),IF(ISNUMBER(TRIM(M34)*1),TRIM(M34)*1,0))</f>
        <v>5800.84</v>
      </c>
      <c r="N35" s="7">
        <f>INDEX([2]!Periods13[MonthNo],MATCH(B35,ddMonths,0))</f>
        <v>4</v>
      </c>
    </row>
    <row r="36" spans="1:14" x14ac:dyDescent="0.25">
      <c r="A36" s="13">
        <v>43862</v>
      </c>
      <c r="B36" s="12" t="s">
        <v>31</v>
      </c>
      <c r="C36" s="5" t="s">
        <v>36</v>
      </c>
      <c r="D36" s="5" t="s">
        <v>35</v>
      </c>
      <c r="E36" s="4"/>
      <c r="F36" s="4" t="s">
        <v>34</v>
      </c>
      <c r="G36" s="11">
        <v>9</v>
      </c>
      <c r="H36" s="14">
        <v>54</v>
      </c>
      <c r="I36" s="14"/>
      <c r="J36" s="14"/>
      <c r="K36" s="14">
        <f>IF(ISNUMBER(TRIM(K35)*1),K35-(H36-I36)+J36,(H36-I36)+J36)</f>
        <v>5746.8400000000011</v>
      </c>
      <c r="L36" s="9" t="s">
        <v>22</v>
      </c>
      <c r="M36" s="8">
        <f>IF(""&amp;L36="Yes",J36-(H36-I36)+IF(ISNUMBER(TRIM(M35)*1),TRIM(M35)*1),IF(ISNUMBER(TRIM(M35)*1),TRIM(M35)*1,0))</f>
        <v>5800.84</v>
      </c>
      <c r="N36" s="7">
        <f>INDEX([2]!Periods13[MonthNo],MATCH(B36,ddMonths,0))</f>
        <v>11</v>
      </c>
    </row>
    <row r="37" spans="1:14" x14ac:dyDescent="0.25">
      <c r="A37" s="13">
        <v>43862</v>
      </c>
      <c r="B37" s="12" t="s">
        <v>31</v>
      </c>
      <c r="C37" s="5" t="s">
        <v>21</v>
      </c>
      <c r="D37" s="5" t="s">
        <v>33</v>
      </c>
      <c r="E37" s="4"/>
      <c r="F37" s="4" t="s">
        <v>8</v>
      </c>
      <c r="G37" s="11"/>
      <c r="H37" s="10">
        <v>8.34</v>
      </c>
      <c r="I37" s="10"/>
      <c r="J37" s="10"/>
      <c r="K37" s="10">
        <f>IF(ISNUMBER(TRIM(K36)*1),K36-(H37-I37)+J37,(H37-I37)+J37)</f>
        <v>5738.5000000000009</v>
      </c>
      <c r="L37" s="9" t="s">
        <v>22</v>
      </c>
      <c r="M37" s="8">
        <f>IF(""&amp;L37="Yes",J37-(H37-I37)+IF(ISNUMBER(TRIM(M36)*1),TRIM(M36)*1),IF(ISNUMBER(TRIM(M36)*1),TRIM(M36)*1,0))</f>
        <v>5800.84</v>
      </c>
      <c r="N37" s="7">
        <f>INDEX([2]!Periods13[MonthNo],MATCH(B37,ddMonths,0))</f>
        <v>11</v>
      </c>
    </row>
    <row r="38" spans="1:14" x14ac:dyDescent="0.25">
      <c r="A38" s="13">
        <v>43862</v>
      </c>
      <c r="B38" s="12" t="s">
        <v>31</v>
      </c>
      <c r="C38" s="5" t="s">
        <v>23</v>
      </c>
      <c r="D38" s="5" t="s">
        <v>23</v>
      </c>
      <c r="E38" s="4"/>
      <c r="F38" s="4" t="s">
        <v>11</v>
      </c>
      <c r="G38" s="11"/>
      <c r="H38" s="10">
        <v>224.3</v>
      </c>
      <c r="I38" s="10"/>
      <c r="J38" s="10"/>
      <c r="K38" s="10">
        <f>IF(ISNUMBER(TRIM(K37)*1),K37-(H38-I38)+J38,(H38-I38)+J38)</f>
        <v>5514.2000000000007</v>
      </c>
      <c r="L38" s="9" t="s">
        <v>22</v>
      </c>
      <c r="M38" s="8">
        <f>IF(""&amp;L38="Yes",J38-(H38-I38)+IF(ISNUMBER(TRIM(M37)*1),TRIM(M37)*1),IF(ISNUMBER(TRIM(M37)*1),TRIM(M37)*1,0))</f>
        <v>5800.84</v>
      </c>
      <c r="N38" s="7">
        <f>INDEX([2]!Periods13[MonthNo],MATCH(B38,ddMonths,0))</f>
        <v>11</v>
      </c>
    </row>
    <row r="39" spans="1:14" x14ac:dyDescent="0.25">
      <c r="A39" s="13">
        <v>43862</v>
      </c>
      <c r="B39" s="12" t="s">
        <v>31</v>
      </c>
      <c r="C39" s="5" t="s">
        <v>32</v>
      </c>
      <c r="D39" s="5" t="s">
        <v>32</v>
      </c>
      <c r="E39" s="4"/>
      <c r="F39" s="4" t="s">
        <v>9</v>
      </c>
      <c r="G39" s="11"/>
      <c r="H39" s="10">
        <v>25.4</v>
      </c>
      <c r="I39" s="10"/>
      <c r="J39" s="10"/>
      <c r="K39" s="10">
        <f>IF(ISNUMBER(TRIM(K38)*1),K38-(H39-I39)+J39,(H39-I39)+J39)</f>
        <v>5488.8000000000011</v>
      </c>
      <c r="L39" s="9" t="s">
        <v>22</v>
      </c>
      <c r="M39" s="8">
        <f>IF(""&amp;L39="Yes",J39-(H39-I39)+IF(ISNUMBER(TRIM(M38)*1),TRIM(M38)*1),IF(ISNUMBER(TRIM(M38)*1),TRIM(M38)*1,0))</f>
        <v>5800.84</v>
      </c>
      <c r="N39" s="7">
        <f>INDEX([2]!Periods13[MonthNo],MATCH(B39,ddMonths,0))</f>
        <v>11</v>
      </c>
    </row>
    <row r="40" spans="1:14" x14ac:dyDescent="0.25">
      <c r="A40" s="13">
        <v>43862</v>
      </c>
      <c r="B40" s="12" t="s">
        <v>31</v>
      </c>
      <c r="C40" s="5" t="s">
        <v>30</v>
      </c>
      <c r="D40" s="5" t="s">
        <v>29</v>
      </c>
      <c r="E40" s="4"/>
      <c r="F40" s="4" t="s">
        <v>11</v>
      </c>
      <c r="G40" s="11"/>
      <c r="H40" s="10">
        <v>233.46</v>
      </c>
      <c r="I40" s="10"/>
      <c r="J40" s="10"/>
      <c r="K40" s="10">
        <f>IF(ISNUMBER(TRIM(K39)*1),K39-(H40-I40)+J40,(H40-I40)+J40)</f>
        <v>5255.3400000000011</v>
      </c>
      <c r="L40" s="9" t="s">
        <v>22</v>
      </c>
      <c r="M40" s="8">
        <f>IF(""&amp;L40="Yes",J40-(H40-I40)+IF(ISNUMBER(TRIM(M39)*1),TRIM(M39)*1),IF(ISNUMBER(TRIM(M39)*1),TRIM(M39)*1,0))</f>
        <v>5800.84</v>
      </c>
      <c r="N40" s="7">
        <f>INDEX([2]!Periods13[MonthNo],MATCH(B40,ddMonths,0))</f>
        <v>11</v>
      </c>
    </row>
    <row r="41" spans="1:14" x14ac:dyDescent="0.25">
      <c r="A41" s="13">
        <v>43862</v>
      </c>
      <c r="B41" s="12" t="s">
        <v>24</v>
      </c>
      <c r="C41" s="5" t="s">
        <v>28</v>
      </c>
      <c r="D41" s="5" t="s">
        <v>27</v>
      </c>
      <c r="E41" s="4"/>
      <c r="F41" s="4" t="s">
        <v>7</v>
      </c>
      <c r="G41" s="11"/>
      <c r="H41" s="10">
        <v>530</v>
      </c>
      <c r="I41" s="10"/>
      <c r="J41" s="10"/>
      <c r="K41" s="10">
        <f>IF(ISNUMBER(TRIM(K40)*1),K40-(H41-I41)+J41,(H41-I41)+J41)</f>
        <v>4725.3400000000011</v>
      </c>
      <c r="L41" s="9" t="s">
        <v>22</v>
      </c>
      <c r="M41" s="8">
        <f>IF(""&amp;L41="Yes",J41-(H41-I41)+IF(ISNUMBER(TRIM(M40)*1),TRIM(M40)*1),IF(ISNUMBER(TRIM(M40)*1),TRIM(M40)*1,0))</f>
        <v>5800.84</v>
      </c>
      <c r="N41" s="7">
        <f>INDEX([2]!Periods13[MonthNo],MATCH(B41,ddMonths,0))</f>
        <v>12</v>
      </c>
    </row>
    <row r="42" spans="1:14" x14ac:dyDescent="0.25">
      <c r="A42" s="13">
        <v>43862</v>
      </c>
      <c r="B42" s="12" t="s">
        <v>24</v>
      </c>
      <c r="C42" s="5" t="s">
        <v>26</v>
      </c>
      <c r="D42" s="5" t="s">
        <v>25</v>
      </c>
      <c r="E42" s="4"/>
      <c r="F42" s="4" t="s">
        <v>10</v>
      </c>
      <c r="G42" s="11"/>
      <c r="H42" s="10">
        <v>15</v>
      </c>
      <c r="I42" s="10"/>
      <c r="J42" s="10"/>
      <c r="K42" s="10">
        <f>IF(ISNUMBER(TRIM(K41)*1),K41-(H42-I42)+J42,(H42-I42)+J42)</f>
        <v>4710.3400000000011</v>
      </c>
      <c r="L42" s="9" t="s">
        <v>22</v>
      </c>
      <c r="M42" s="8">
        <f>IF(""&amp;L42="Yes",J42-(H42-I42)+IF(ISNUMBER(TRIM(M41)*1),TRIM(M41)*1),IF(ISNUMBER(TRIM(M41)*1),TRIM(M41)*1,0))</f>
        <v>5800.84</v>
      </c>
      <c r="N42" s="7">
        <f>INDEX([2]!Periods13[MonthNo],MATCH(B42,ddMonths,0))</f>
        <v>12</v>
      </c>
    </row>
    <row r="43" spans="1:14" x14ac:dyDescent="0.25">
      <c r="A43" s="13">
        <v>43891</v>
      </c>
      <c r="B43" s="12" t="s">
        <v>24</v>
      </c>
      <c r="C43" s="5" t="s">
        <v>23</v>
      </c>
      <c r="D43" s="5" t="s">
        <v>23</v>
      </c>
      <c r="E43" s="4"/>
      <c r="F43" s="4" t="s">
        <v>11</v>
      </c>
      <c r="G43" s="11"/>
      <c r="H43" s="10">
        <v>224.3</v>
      </c>
      <c r="I43" s="10"/>
      <c r="J43" s="10"/>
      <c r="K43" s="10">
        <f>IF(ISNUMBER(TRIM(K42)*1),K42-(H43-I43)+J43,(H43-I43)+J43)</f>
        <v>4486.0400000000009</v>
      </c>
      <c r="L43" s="9" t="s">
        <v>22</v>
      </c>
      <c r="M43" s="8">
        <f>IF(""&amp;L43="Yes",J43-(H43-I43)+IF(ISNUMBER(TRIM(M42)*1),TRIM(M42)*1),IF(ISNUMBER(TRIM(M42)*1),TRIM(M42)*1,0))</f>
        <v>5800.84</v>
      </c>
      <c r="N43" s="7">
        <f>INDEX([2]!Periods13[MonthNo],MATCH(B43,ddMonths,0))</f>
        <v>12</v>
      </c>
    </row>
    <row r="44" spans="1:14" x14ac:dyDescent="0.25">
      <c r="A44" s="13"/>
      <c r="B44" s="12"/>
      <c r="C44" s="5"/>
      <c r="D44" s="5"/>
      <c r="E44" s="4"/>
      <c r="F44" s="4"/>
      <c r="G44" s="11"/>
      <c r="H44" s="10"/>
      <c r="I44" s="10"/>
      <c r="J44" s="10"/>
      <c r="K44" s="10">
        <f>IF(ISNUMBER(TRIM(K43)*1),K43-(H44-I44)+J44,(H44-I44)+J44)</f>
        <v>4486.0400000000009</v>
      </c>
      <c r="L44" s="9" t="s">
        <v>22</v>
      </c>
      <c r="M44" s="8">
        <f>IF(""&amp;L44="Yes",J44-(H44-I44)+IF(ISNUMBER(TRIM(M43)*1),TRIM(M43)*1),IF(ISNUMBER(TRIM(M43)*1),TRIM(M43)*1,0))</f>
        <v>5800.84</v>
      </c>
      <c r="N44" s="7" t="e">
        <f>INDEX([2]!Periods13[MonthNo],MATCH(B44,ddMonths,0))</f>
        <v>#N/A</v>
      </c>
    </row>
    <row r="45" spans="1:14" x14ac:dyDescent="0.25">
      <c r="A45" s="13"/>
      <c r="B45" s="12"/>
      <c r="C45" s="5"/>
      <c r="D45" s="5"/>
      <c r="E45" s="4"/>
      <c r="F45" s="4"/>
      <c r="G45" s="11"/>
      <c r="H45" s="10"/>
      <c r="I45" s="10"/>
      <c r="J45" s="10"/>
      <c r="K45" s="10">
        <f>IF(ISNUMBER(TRIM(K44)*1),K44-(H45-I45)+J45,(H45-I45)+J45)</f>
        <v>4486.0400000000009</v>
      </c>
      <c r="L45" s="9"/>
      <c r="M45" s="8">
        <f>IF(""&amp;L45="Yes",J45-(H45-I45)+IF(ISNUMBER(TRIM(M44)*1),TRIM(M44)*1),IF(ISNUMBER(TRIM(M44)*1),TRIM(M44)*1,0))</f>
        <v>5800.84</v>
      </c>
      <c r="N45" s="7" t="e">
        <f>INDEX([2]!Periods13[MonthNo],MATCH(B45,ddMonths,0))</f>
        <v>#N/A</v>
      </c>
    </row>
    <row r="46" spans="1:14" x14ac:dyDescent="0.25">
      <c r="A46" s="6"/>
      <c r="C46" s="5"/>
      <c r="D46" s="5"/>
      <c r="E46" s="4"/>
      <c r="F46" s="4"/>
      <c r="G46" s="3">
        <f>SUBTOTAL(109,Table245[VAT Included])</f>
        <v>287.38</v>
      </c>
      <c r="H46" s="3">
        <f>SUBTOTAL(109,Table245[Expense Amount])</f>
        <v>5677.670000000001</v>
      </c>
      <c r="I46" s="3"/>
      <c r="J46" s="3">
        <f>SUBTOTAL(109,Table245[Receipt Amount])</f>
        <v>10163.709999999999</v>
      </c>
      <c r="K46" s="3"/>
      <c r="M46" s="3"/>
    </row>
  </sheetData>
  <dataValidations count="1">
    <dataValidation type="list" allowBlank="1" showInputMessage="1" showErrorMessage="1" sqref="F4:F45" xr:uid="{99D442C5-A1E4-4E0E-84D8-71449C41396C}">
      <formula1>INDIRECT("CategoryTable[Name]")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360" verticalDpi="360" r:id="rId1"/>
  <headerFooter>
    <oddHeader>&amp;L&amp;"-,Bold"Year to 31st March 2020&amp;C&amp;"-,Bold"Compton Abbas Parish Council
&amp;U
&amp;U
&amp;R&amp;"-,Bold"Transactions for the period shown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Transactions (2)</vt:lpstr>
      <vt:lpstr>'Transactions (2)'!dbTable24</vt:lpstr>
      <vt:lpstr>'Transactions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2020-02-04T14:11:44Z</cp:lastPrinted>
  <dcterms:created xsi:type="dcterms:W3CDTF">2019-09-04T06:19:22Z</dcterms:created>
  <dcterms:modified xsi:type="dcterms:W3CDTF">2020-05-27T10:35:18Z</dcterms:modified>
</cp:coreProperties>
</file>