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LANDFORDSTMARYPARISHCOUNCIL\Budgets\"/>
    </mc:Choice>
  </mc:AlternateContent>
  <xr:revisionPtr revIDLastSave="0" documentId="13_ncr:1_{F69E95AA-888B-4DD4-9BFE-35466C1D7569}" xr6:coauthVersionLast="47" xr6:coauthVersionMax="47" xr10:uidLastSave="{00000000-0000-0000-0000-000000000000}"/>
  <bookViews>
    <workbookView xWindow="-108" yWindow="-108" windowWidth="23256" windowHeight="12456" xr2:uid="{6075D94F-CAD6-4447-95C9-4798281B16F4}"/>
  </bookViews>
  <sheets>
    <sheet name="Sheet1" sheetId="1" r:id="rId1"/>
  </sheets>
  <externalReferences>
    <externalReference r:id="rId2"/>
    <externalReference r:id="rId3"/>
  </externalReferences>
  <definedNames>
    <definedName name="EndOfPeriod">[1]Parameters!$I$5</definedName>
    <definedName name="YearEnd">[1]Parameters!$F$2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G31" i="1"/>
  <c r="D3" i="1"/>
  <c r="D14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0" i="1"/>
  <c r="D9" i="1"/>
  <c r="D8" i="1"/>
  <c r="D7" i="1"/>
  <c r="D6" i="1"/>
  <c r="D5" i="1"/>
  <c r="D4" i="1"/>
  <c r="C55" i="1"/>
  <c r="F31" i="1"/>
  <c r="C45" i="1"/>
  <c r="C49" i="1" s="1"/>
  <c r="D31" i="1" l="1"/>
  <c r="B38" i="1"/>
</calcChain>
</file>

<file path=xl/sharedStrings.xml><?xml version="1.0" encoding="utf-8"?>
<sst xmlns="http://schemas.openxmlformats.org/spreadsheetml/2006/main" count="69" uniqueCount="68">
  <si>
    <t>Category</t>
  </si>
  <si>
    <t>Clerk's Expenses</t>
  </si>
  <si>
    <t>Clerk's Wages</t>
  </si>
  <si>
    <t>Grants &amp; Donations</t>
  </si>
  <si>
    <t>Grass Cutting</t>
  </si>
  <si>
    <t>Membership Fees</t>
  </si>
  <si>
    <t>Neighbourhood Plan</t>
  </si>
  <si>
    <t>Parish Council expenses</t>
  </si>
  <si>
    <t>Audit &amp; Governance</t>
  </si>
  <si>
    <t>Stationery</t>
  </si>
  <si>
    <t>Training &amp; Seminars</t>
  </si>
  <si>
    <t>Health and safety</t>
  </si>
  <si>
    <t>Allotment</t>
  </si>
  <si>
    <t>British Legion</t>
  </si>
  <si>
    <t>Waste Bins</t>
  </si>
  <si>
    <t xml:space="preserve">Highways maint </t>
  </si>
  <si>
    <t xml:space="preserve">Election </t>
  </si>
  <si>
    <t xml:space="preserve">Village Hall </t>
  </si>
  <si>
    <t>Play Area</t>
  </si>
  <si>
    <t xml:space="preserve">pension </t>
  </si>
  <si>
    <t>Listing</t>
  </si>
  <si>
    <t>Staff and Cllr cost</t>
  </si>
  <si>
    <t>Councillors exp</t>
  </si>
  <si>
    <t>Council costs</t>
  </si>
  <si>
    <t>Grants</t>
  </si>
  <si>
    <t>Other</t>
  </si>
  <si>
    <t>Allotments</t>
  </si>
  <si>
    <t xml:space="preserve">Money held to date </t>
  </si>
  <si>
    <t>Current Account</t>
  </si>
  <si>
    <t>Deposit Account</t>
  </si>
  <si>
    <t>Predicted cost to end of year</t>
  </si>
  <si>
    <t>Predicted fund available end of year</t>
  </si>
  <si>
    <t>Minus allocated projects funds</t>
  </si>
  <si>
    <t>Insurance</t>
  </si>
  <si>
    <t>website</t>
  </si>
  <si>
    <t>outdoor gym</t>
  </si>
  <si>
    <t>community benefit</t>
  </si>
  <si>
    <t>contingency</t>
  </si>
  <si>
    <t>Allotment ass out</t>
  </si>
  <si>
    <t>Expenditure</t>
  </si>
  <si>
    <t>Account detials and proposed budget/precept for 2023-2024</t>
  </si>
  <si>
    <t>employee NI/Tax</t>
  </si>
  <si>
    <t>Estimated under/overspend</t>
  </si>
  <si>
    <t>Proposed Budget 2023-2024</t>
  </si>
  <si>
    <t>Income</t>
  </si>
  <si>
    <t>Receipt</t>
  </si>
  <si>
    <t xml:space="preserve">Deposit Account </t>
  </si>
  <si>
    <t>CCLA Investment</t>
  </si>
  <si>
    <t>Precept</t>
  </si>
  <si>
    <t>VAT Refund</t>
  </si>
  <si>
    <t>Miscellaneous (Inc)</t>
  </si>
  <si>
    <t>Play Area inc</t>
  </si>
  <si>
    <t>Dividend</t>
  </si>
  <si>
    <t>solar panel in</t>
  </si>
  <si>
    <t>Allotment ass in</t>
  </si>
  <si>
    <t>N/hood Plan Refund</t>
  </si>
  <si>
    <t>Vat return to date</t>
  </si>
  <si>
    <t>Total funds available to date</t>
  </si>
  <si>
    <t>Dividend to the end of year</t>
  </si>
  <si>
    <t>Funds allocated- Year to March 2024</t>
  </si>
  <si>
    <t>Expenditure to 31 OCT 2023</t>
  </si>
  <si>
    <t>Estimate costs to 31st March 2024</t>
  </si>
  <si>
    <t xml:space="preserve">Grass Cutting Church </t>
  </si>
  <si>
    <t xml:space="preserve"> </t>
  </si>
  <si>
    <t xml:space="preserve">Investment account balance </t>
  </si>
  <si>
    <t>(can not be touched)</t>
  </si>
  <si>
    <t>The Parish Council is still away from the precept against budget, I would propose to increase the precept from £26188.75 to £26843.46 2.5% increase.</t>
  </si>
  <si>
    <t>This small increase will help get to the capital precept we need and it will only increase the residents council tax for our bit £1.80 a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</si>
</sst>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"/>
    <numFmt numFmtId="165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2" applyNumberFormat="0" applyFill="0" applyAlignment="0" applyProtection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1" applyFill="1" applyAlignment="1">
      <alignment horizontal="center" vertical="center" wrapText="1"/>
    </xf>
    <xf numFmtId="164" fontId="2" fillId="2" borderId="1" xfId="1" applyNumberFormat="1" applyFont="1" applyFill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8" fontId="3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3" fillId="0" borderId="2" xfId="2"/>
    <xf numFmtId="165" fontId="3" fillId="0" borderId="2" xfId="2" applyNumberFormat="1"/>
    <xf numFmtId="0" fontId="3" fillId="2" borderId="0" xfId="0" applyFont="1" applyFill="1"/>
    <xf numFmtId="44" fontId="3" fillId="0" borderId="0" xfId="3" applyFont="1" applyBorder="1"/>
    <xf numFmtId="44" fontId="5" fillId="0" borderId="0" xfId="3" applyFont="1"/>
    <xf numFmtId="164" fontId="6" fillId="0" borderId="0" xfId="3" applyNumberFormat="1" applyFont="1" applyFill="1" applyBorder="1"/>
    <xf numFmtId="165" fontId="3" fillId="0" borderId="0" xfId="2" applyNumberFormat="1" applyBorder="1"/>
    <xf numFmtId="164" fontId="1" fillId="3" borderId="1" xfId="1" applyNumberFormat="1" applyFill="1" applyAlignment="1">
      <alignment horizontal="center" vertical="center" wrapText="1"/>
    </xf>
    <xf numFmtId="165" fontId="1" fillId="3" borderId="1" xfId="1" applyNumberFormat="1" applyFill="1" applyAlignment="1">
      <alignment horizontal="center" vertical="center" wrapText="1"/>
    </xf>
    <xf numFmtId="165" fontId="0" fillId="4" borderId="0" xfId="0" applyNumberFormat="1" applyFill="1"/>
    <xf numFmtId="0" fontId="7" fillId="0" borderId="4" xfId="2" applyFont="1" applyBorder="1"/>
    <xf numFmtId="165" fontId="3" fillId="0" borderId="4" xfId="2" applyNumberFormat="1" applyBorder="1"/>
    <xf numFmtId="44" fontId="0" fillId="0" borderId="0" xfId="3" applyFont="1"/>
    <xf numFmtId="44" fontId="3" fillId="0" borderId="0" xfId="3" applyFont="1"/>
    <xf numFmtId="44" fontId="3" fillId="0" borderId="3" xfId="3" applyFont="1" applyBorder="1"/>
    <xf numFmtId="44" fontId="3" fillId="0" borderId="4" xfId="3" applyFont="1" applyBorder="1"/>
    <xf numFmtId="44" fontId="4" fillId="0" borderId="0" xfId="3" applyFont="1"/>
    <xf numFmtId="44" fontId="0" fillId="0" borderId="0" xfId="3" applyFont="1" applyBorder="1"/>
    <xf numFmtId="44" fontId="8" fillId="0" borderId="0" xfId="3" applyFont="1"/>
    <xf numFmtId="44" fontId="9" fillId="0" borderId="4" xfId="3" applyFont="1" applyBorder="1"/>
    <xf numFmtId="44" fontId="5" fillId="0" borderId="0" xfId="3" applyFont="1" applyBorder="1"/>
    <xf numFmtId="165" fontId="6" fillId="0" borderId="0" xfId="3" applyNumberFormat="1" applyFont="1" applyFill="1" applyBorder="1"/>
  </cellXfs>
  <cellStyles count="4">
    <cellStyle name="Currency" xfId="3" builtinId="4"/>
    <cellStyle name="Heading 2" xfId="1" builtinId="17"/>
    <cellStyle name="Normal" xfId="0" builtinId="0"/>
    <cellStyle name="Total" xfId="2" builtinId="2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LANDFORDSTMARYPARISHCOUNCIL/Accounts/Accounts%202019-2020/Cash%20book%202019%20-%202020%20bs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BLANDFORDSTMARYPARISHCOUNCIL\Accounts\Accounts%202023-2024\Cash%20book%202023-24%20bsm%20.xlsx" TargetMode="External"/><Relationship Id="rId1" Type="http://schemas.openxmlformats.org/officeDocument/2006/relationships/externalLinkPath" Target="/BLANDFORDSTMARYPARISHCOUNCIL/Accounts/Accounts%202023-2024/Cash%20book%202023-24%20bsm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"/>
      <sheetName val="Bank Reconciliation"/>
      <sheetName val="Management Account"/>
      <sheetName val="Sheet1"/>
      <sheetName val="Parameters"/>
      <sheetName val="Categories List"/>
      <sheetName val="Sheet2"/>
      <sheetName val="Cash book 2019 - 2020 bsm"/>
    </sheetNames>
    <sheetDataSet>
      <sheetData sheetId="0"/>
      <sheetData sheetId="1"/>
      <sheetData sheetId="2"/>
      <sheetData sheetId="3"/>
      <sheetData sheetId="4">
        <row r="2">
          <cell r="F2">
            <v>43921</v>
          </cell>
        </row>
        <row r="5">
          <cell r="I5">
            <v>43921</v>
          </cell>
        </row>
      </sheetData>
      <sheetData sheetId="5">
        <row r="3">
          <cell r="E3" t="str">
            <v>Apr</v>
          </cell>
        </row>
      </sheetData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nsactions"/>
      <sheetName val="Bank Reconciliation"/>
      <sheetName val="Management Account"/>
      <sheetName val="Sheet1"/>
      <sheetName val="Parameters"/>
      <sheetName val="Categories List"/>
      <sheetName val="deposit account"/>
      <sheetName val="Cash book 2023-24 bsm "/>
    </sheetNames>
    <sheetDataSet>
      <sheetData sheetId="0"/>
      <sheetData sheetId="1" refreshError="1"/>
      <sheetData sheetId="2" refreshError="1"/>
      <sheetData sheetId="3" refreshError="1"/>
      <sheetData sheetId="4">
        <row r="5">
          <cell r="J5">
            <v>7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C219-4C9D-477A-BCB2-99807E43BD3A}">
  <dimension ref="A1:M65"/>
  <sheetViews>
    <sheetView tabSelected="1" workbookViewId="0">
      <selection activeCell="B12" sqref="B12"/>
    </sheetView>
  </sheetViews>
  <sheetFormatPr defaultRowHeight="14.4" x14ac:dyDescent="0.3"/>
  <cols>
    <col min="1" max="1" width="15.44140625" customWidth="1"/>
    <col min="2" max="2" width="22.5546875" customWidth="1"/>
    <col min="3" max="3" width="13.44140625" customWidth="1"/>
    <col min="4" max="4" width="12.88671875" customWidth="1"/>
    <col min="5" max="5" width="16.44140625" customWidth="1"/>
    <col min="6" max="6" width="18.5546875" customWidth="1"/>
    <col min="7" max="7" width="24.44140625" customWidth="1"/>
    <col min="8" max="8" width="14.33203125" customWidth="1"/>
    <col min="10" max="10" width="24.109375" customWidth="1"/>
    <col min="13" max="13" width="15.88671875" customWidth="1"/>
  </cols>
  <sheetData>
    <row r="1" spans="1:13" x14ac:dyDescent="0.3">
      <c r="A1" t="s">
        <v>40</v>
      </c>
    </row>
    <row r="2" spans="1:13" ht="40.799999999999997" customHeight="1" thickBot="1" x14ac:dyDescent="0.35">
      <c r="A2" s="1" t="s">
        <v>20</v>
      </c>
      <c r="B2" s="1" t="s">
        <v>0</v>
      </c>
      <c r="C2" s="2" t="s">
        <v>59</v>
      </c>
      <c r="D2" s="2" t="s">
        <v>60</v>
      </c>
      <c r="E2" s="2" t="s">
        <v>61</v>
      </c>
      <c r="F2" s="2" t="s">
        <v>42</v>
      </c>
      <c r="G2" s="10" t="s">
        <v>43</v>
      </c>
    </row>
    <row r="3" spans="1:13" ht="15" thickTop="1" x14ac:dyDescent="0.3">
      <c r="A3" t="s">
        <v>21</v>
      </c>
      <c r="B3" t="s">
        <v>2</v>
      </c>
      <c r="C3" s="7">
        <v>12147</v>
      </c>
      <c r="D3" s="4" t="str">
        <f>IFERROR(SUMIFS([2]!Table24[Expense Amount],[2]!Table24[PeriodNumber],"&lt;=" &amp; [2]Parameters!$J$5,[2]!Table24[Category],$B3),"")</f>
        <v/>
      </c>
      <c r="E3" s="20">
        <v>5266.1</v>
      </c>
      <c r="F3" s="3">
        <v>-491.64</v>
      </c>
      <c r="G3" s="26">
        <v>12400</v>
      </c>
      <c r="J3" s="12"/>
      <c r="M3" s="7"/>
    </row>
    <row r="4" spans="1:13" x14ac:dyDescent="0.3">
      <c r="B4" t="s">
        <v>1</v>
      </c>
      <c r="C4" s="7">
        <v>1246</v>
      </c>
      <c r="D4" s="4" t="str">
        <f>IFERROR(SUMIFS([2]!Table24[Expense Amount],[2]!Table24[PeriodNumber],"&lt;=" &amp; [2]Parameters!$J$5,[2]!Table24[Category],$B4),"")</f>
        <v/>
      </c>
      <c r="E4" s="20">
        <v>444.7</v>
      </c>
      <c r="F4" s="3">
        <v>178.72</v>
      </c>
      <c r="G4" s="26">
        <v>1246</v>
      </c>
      <c r="J4" s="12"/>
      <c r="M4" s="7"/>
    </row>
    <row r="5" spans="1:13" x14ac:dyDescent="0.3">
      <c r="B5" t="s">
        <v>19</v>
      </c>
      <c r="C5" s="7">
        <v>1068</v>
      </c>
      <c r="D5" s="4" t="str">
        <f>IFERROR(SUMIFS([2]!Table24[Expense Amount],[2]!Table24[PeriodNumber],"&lt;=" &amp; [2]Parameters!$J$5,[2]!Table24[Category],$B5),"")</f>
        <v/>
      </c>
      <c r="E5" s="20">
        <v>343.96</v>
      </c>
      <c r="F5" s="3">
        <v>36.119999999999997</v>
      </c>
      <c r="G5" s="26">
        <v>1035</v>
      </c>
      <c r="J5" s="12"/>
      <c r="M5" s="7"/>
    </row>
    <row r="6" spans="1:13" x14ac:dyDescent="0.3">
      <c r="B6" t="s">
        <v>10</v>
      </c>
      <c r="C6" s="7">
        <v>565</v>
      </c>
      <c r="D6" s="4" t="str">
        <f>IFERROR(SUMIFS([2]!Table24[Expense Amount],[2]!Table24[PeriodNumber],"&lt;=" &amp; [2]Parameters!$J$5,[2]!Table24[Category],$B6),"")</f>
        <v/>
      </c>
      <c r="E6" s="20">
        <v>150</v>
      </c>
      <c r="F6" s="3">
        <v>415</v>
      </c>
      <c r="G6" s="26">
        <v>0</v>
      </c>
      <c r="J6" s="12"/>
      <c r="M6" s="7"/>
    </row>
    <row r="7" spans="1:13" x14ac:dyDescent="0.3">
      <c r="B7" t="s">
        <v>22</v>
      </c>
      <c r="C7" s="7">
        <v>474</v>
      </c>
      <c r="D7" s="4" t="str">
        <f>IFERROR(SUMIFS([2]!Table24[Expense Amount],[2]!Table24[PeriodNumber],"&lt;=" &amp; [2]Parameters!$J$5,[2]!Table24[Category],$B7),"")</f>
        <v/>
      </c>
      <c r="E7" s="20">
        <v>100</v>
      </c>
      <c r="F7" s="3">
        <v>374</v>
      </c>
      <c r="G7" s="26">
        <v>0</v>
      </c>
      <c r="J7" s="12"/>
      <c r="M7" s="7"/>
    </row>
    <row r="8" spans="1:13" x14ac:dyDescent="0.3">
      <c r="A8" t="s">
        <v>23</v>
      </c>
      <c r="B8" t="s">
        <v>33</v>
      </c>
      <c r="C8" s="7">
        <v>1100</v>
      </c>
      <c r="D8" s="4" t="str">
        <f>IFERROR(SUMIFS([2]!Table24[Expense Amount],[2]!Table24[PeriodNumber],"&lt;=" &amp; [2]Parameters!$J$5,[2]!Table24[Category],$B8),"")</f>
        <v/>
      </c>
      <c r="E8" s="20">
        <v>0</v>
      </c>
      <c r="F8" s="3">
        <v>0</v>
      </c>
      <c r="G8" s="26">
        <v>1100</v>
      </c>
      <c r="J8" s="12"/>
      <c r="M8" s="7"/>
    </row>
    <row r="9" spans="1:13" x14ac:dyDescent="0.3">
      <c r="B9" t="s">
        <v>7</v>
      </c>
      <c r="C9" s="7">
        <v>300</v>
      </c>
      <c r="D9" s="4" t="str">
        <f>IFERROR(SUMIFS([2]!Table24[Expense Amount],[2]!Table24[PeriodNumber],"&lt;=" &amp; [2]Parameters!$J$5,[2]!Table24[Category],$B9),"")</f>
        <v/>
      </c>
      <c r="E9" s="20">
        <v>0</v>
      </c>
      <c r="F9" s="3">
        <v>-56.92</v>
      </c>
      <c r="G9" s="26">
        <v>360</v>
      </c>
      <c r="J9" s="12"/>
      <c r="M9" s="7"/>
    </row>
    <row r="10" spans="1:13" x14ac:dyDescent="0.3">
      <c r="B10" t="s">
        <v>4</v>
      </c>
      <c r="C10" s="7">
        <v>5254</v>
      </c>
      <c r="D10" s="4" t="str">
        <f>IFERROR(SUMIFS([2]!Table24[Expense Amount],[2]!Table24[PeriodNumber],"&lt;=" &amp; [2]Parameters!$J$5,[2]!Table24[Category],$B10),"")</f>
        <v/>
      </c>
      <c r="E10" s="20">
        <v>0</v>
      </c>
      <c r="F10" s="3">
        <v>-180</v>
      </c>
      <c r="G10" s="26">
        <v>5600</v>
      </c>
      <c r="J10" s="12"/>
      <c r="M10" s="7"/>
    </row>
    <row r="11" spans="1:13" x14ac:dyDescent="0.3">
      <c r="B11" t="s">
        <v>62</v>
      </c>
      <c r="C11" s="7">
        <v>1320</v>
      </c>
      <c r="D11" s="4">
        <v>1224</v>
      </c>
      <c r="E11" s="20"/>
      <c r="F11" s="3">
        <v>96</v>
      </c>
      <c r="G11" s="26">
        <v>1320</v>
      </c>
      <c r="J11" s="12"/>
      <c r="M11" s="7"/>
    </row>
    <row r="12" spans="1:13" x14ac:dyDescent="0.3">
      <c r="B12" t="s">
        <v>5</v>
      </c>
      <c r="C12" s="7">
        <v>700</v>
      </c>
      <c r="D12" s="4">
        <v>35</v>
      </c>
      <c r="E12" s="20">
        <v>640</v>
      </c>
      <c r="F12" s="3">
        <v>25</v>
      </c>
      <c r="G12" s="26">
        <v>700</v>
      </c>
      <c r="J12" s="12"/>
      <c r="M12" s="7"/>
    </row>
    <row r="13" spans="1:13" x14ac:dyDescent="0.3">
      <c r="B13" t="s">
        <v>34</v>
      </c>
      <c r="C13" s="7">
        <v>500</v>
      </c>
      <c r="D13">
        <v>225.76</v>
      </c>
      <c r="E13" s="20">
        <v>180</v>
      </c>
      <c r="F13" s="3">
        <v>94.24</v>
      </c>
      <c r="G13" s="26">
        <v>500</v>
      </c>
      <c r="J13" s="12"/>
      <c r="M13" s="7"/>
    </row>
    <row r="14" spans="1:13" x14ac:dyDescent="0.3">
      <c r="B14" t="s">
        <v>18</v>
      </c>
      <c r="C14" s="7">
        <v>700</v>
      </c>
      <c r="D14" s="4" t="str">
        <f>IFERROR(SUMIFS([2]!Table24[Expense Amount],[2]!Table24[PeriodNumber],"&lt;=" &amp; [2]Parameters!$J$5,[2]!Table24[Category],$B14),"")</f>
        <v/>
      </c>
      <c r="E14" s="20">
        <v>408</v>
      </c>
      <c r="F14" s="3">
        <v>33.5</v>
      </c>
      <c r="G14" s="26">
        <v>400</v>
      </c>
      <c r="J14" s="12"/>
      <c r="M14" s="7"/>
    </row>
    <row r="15" spans="1:13" x14ac:dyDescent="0.3">
      <c r="B15" t="s">
        <v>35</v>
      </c>
      <c r="C15" s="7">
        <v>850</v>
      </c>
      <c r="D15" s="4" t="str">
        <f>IFERROR(SUMIFS([2]!Table24[Expense Amount],[2]!Table24[PeriodNumber],"&lt;=" &amp; [2]Parameters!$J$5,[2]!Table24[Category],$B15),"")</f>
        <v/>
      </c>
      <c r="E15" s="20">
        <v>225.25</v>
      </c>
      <c r="F15" s="3">
        <v>0</v>
      </c>
      <c r="G15" s="26">
        <v>850</v>
      </c>
      <c r="J15" s="12"/>
      <c r="M15" s="7"/>
    </row>
    <row r="16" spans="1:13" x14ac:dyDescent="0.3">
      <c r="B16" t="s">
        <v>8</v>
      </c>
      <c r="C16" s="7">
        <v>650</v>
      </c>
      <c r="D16" s="4" t="str">
        <f>IFERROR(SUMIFS([2]!Table24[Expense Amount],[2]!Table24[PeriodNumber],"&lt;=" &amp; [2]Parameters!$J$5,[2]!Table24[Category],$B16),"")</f>
        <v/>
      </c>
      <c r="E16" s="20">
        <v>415.5</v>
      </c>
      <c r="F16" s="3">
        <v>-16</v>
      </c>
      <c r="G16" s="26">
        <v>680</v>
      </c>
      <c r="J16" s="12"/>
      <c r="M16" s="7"/>
    </row>
    <row r="17" spans="1:13" x14ac:dyDescent="0.3">
      <c r="B17" t="s">
        <v>14</v>
      </c>
      <c r="C17" s="7">
        <v>1850</v>
      </c>
      <c r="D17" s="4" t="str">
        <f>IFERROR(SUMIFS([2]!Table24[Expense Amount],[2]!Table24[PeriodNumber],"&lt;=" &amp; [2]Parameters!$J$5,[2]!Table24[Category],$B17),"")</f>
        <v/>
      </c>
      <c r="E17" s="20">
        <v>15.14</v>
      </c>
      <c r="F17" s="3">
        <v>0</v>
      </c>
      <c r="G17" s="26">
        <v>1850</v>
      </c>
      <c r="J17" s="12"/>
      <c r="M17" s="7"/>
    </row>
    <row r="18" spans="1:13" x14ac:dyDescent="0.3">
      <c r="B18" t="s">
        <v>17</v>
      </c>
      <c r="C18" s="7">
        <v>35000</v>
      </c>
      <c r="D18" s="4" t="str">
        <f>IFERROR(SUMIFS([2]!Table24[Expense Amount],[2]!Table24[PeriodNumber],"&lt;=" &amp; [2]Parameters!$J$5,[2]!Table24[Category],$B18),"")</f>
        <v/>
      </c>
      <c r="E18" s="20">
        <v>0</v>
      </c>
      <c r="F18" s="3">
        <v>35000</v>
      </c>
      <c r="G18" s="26">
        <v>2000</v>
      </c>
      <c r="J18" s="12"/>
      <c r="M18" s="7"/>
    </row>
    <row r="19" spans="1:13" x14ac:dyDescent="0.3">
      <c r="B19" t="s">
        <v>16</v>
      </c>
      <c r="C19" s="7">
        <v>0</v>
      </c>
      <c r="D19" s="4" t="str">
        <f>IFERROR(SUMIFS([2]!Table24[Expense Amount],[2]!Table24[PeriodNumber],"&lt;=" &amp; [2]Parameters!$J$5,[2]!Table24[Category],$B19),"")</f>
        <v/>
      </c>
      <c r="E19" s="20">
        <v>0</v>
      </c>
      <c r="F19" s="3">
        <v>0</v>
      </c>
      <c r="G19" s="26">
        <v>0</v>
      </c>
      <c r="J19" s="12"/>
      <c r="M19" s="7"/>
    </row>
    <row r="20" spans="1:13" x14ac:dyDescent="0.3">
      <c r="B20" t="s">
        <v>11</v>
      </c>
      <c r="C20" s="7">
        <v>200</v>
      </c>
      <c r="D20" s="4" t="str">
        <f>IFERROR(SUMIFS([2]!Table24[Expense Amount],[2]!Table24[PeriodNumber],"&lt;=" &amp; [2]Parameters!$J$5,[2]!Table24[Category],$B20),"")</f>
        <v/>
      </c>
      <c r="E20" s="20">
        <v>15.6</v>
      </c>
      <c r="F20" s="3">
        <v>0</v>
      </c>
      <c r="G20" s="26">
        <v>200</v>
      </c>
      <c r="J20" s="12"/>
      <c r="M20" s="7"/>
    </row>
    <row r="21" spans="1:13" x14ac:dyDescent="0.3">
      <c r="B21" t="s">
        <v>9</v>
      </c>
      <c r="C21" s="7">
        <v>400</v>
      </c>
      <c r="D21" s="4" t="str">
        <f>IFERROR(SUMIFS([2]!Table24[Expense Amount],[2]!Table24[PeriodNumber],"&lt;=" &amp; [2]Parameters!$J$5,[2]!Table24[Category],$B21),"")</f>
        <v/>
      </c>
      <c r="E21" s="20">
        <v>361.71</v>
      </c>
      <c r="F21" s="3">
        <v>0</v>
      </c>
      <c r="G21" s="26">
        <v>200</v>
      </c>
      <c r="J21" s="12"/>
      <c r="M21" s="7"/>
    </row>
    <row r="22" spans="1:13" x14ac:dyDescent="0.3">
      <c r="B22" t="s">
        <v>41</v>
      </c>
      <c r="C22" s="7">
        <v>3400</v>
      </c>
      <c r="D22" s="4" t="str">
        <f>IFERROR(SUMIFS([2]!Table24[Expense Amount],[2]!Table24[PeriodNumber],"&lt;=" &amp; [2]Parameters!$J$5,[2]!Table24[Category],$B22),"")</f>
        <v/>
      </c>
      <c r="E22" s="20">
        <v>1970.35</v>
      </c>
      <c r="F22" s="3">
        <v>-1607.83</v>
      </c>
      <c r="G22" s="26">
        <v>4730</v>
      </c>
      <c r="J22" s="12"/>
      <c r="M22" s="7"/>
    </row>
    <row r="23" spans="1:13" x14ac:dyDescent="0.3">
      <c r="B23" t="s">
        <v>15</v>
      </c>
      <c r="C23" s="7">
        <v>100</v>
      </c>
      <c r="D23" s="4" t="str">
        <f>IFERROR(SUMIFS([2]!Table24[Expense Amount],[2]!Table24[PeriodNumber],"&lt;=" &amp; [2]Parameters!$J$5,[2]!Table24[Category],$B23),"")</f>
        <v/>
      </c>
      <c r="E23" s="20">
        <v>0</v>
      </c>
      <c r="F23" s="3">
        <v>100</v>
      </c>
      <c r="G23" s="26">
        <v>100</v>
      </c>
      <c r="J23" s="12"/>
      <c r="M23" s="7"/>
    </row>
    <row r="24" spans="1:13" x14ac:dyDescent="0.3">
      <c r="B24" t="s">
        <v>13</v>
      </c>
      <c r="C24" s="7">
        <v>60</v>
      </c>
      <c r="D24" s="4" t="str">
        <f>IFERROR(SUMIFS([2]!Table24[Expense Amount],[2]!Table24[PeriodNumber],"&lt;=" &amp; [2]Parameters!$J$5,[2]!Table24[Category],$B24),"")</f>
        <v/>
      </c>
      <c r="E24" s="20">
        <v>60</v>
      </c>
      <c r="F24" s="3">
        <v>0</v>
      </c>
      <c r="G24" s="26">
        <v>60</v>
      </c>
      <c r="J24" s="12"/>
      <c r="M24" s="7"/>
    </row>
    <row r="25" spans="1:13" x14ac:dyDescent="0.3">
      <c r="A25" t="s">
        <v>24</v>
      </c>
      <c r="B25" t="s">
        <v>3</v>
      </c>
      <c r="C25" s="7">
        <v>2000</v>
      </c>
      <c r="D25" s="4" t="str">
        <f>IFERROR(SUMIFS([2]!Table24[Expense Amount],[2]!Table24[PeriodNumber],"&lt;=" &amp; [2]Parameters!$J$5,[2]!Table24[Category],$B25),"")</f>
        <v/>
      </c>
      <c r="E25" s="20">
        <v>2000</v>
      </c>
      <c r="F25" s="3">
        <v>0</v>
      </c>
      <c r="G25" s="26">
        <v>2000</v>
      </c>
      <c r="J25" s="12"/>
      <c r="M25" s="7"/>
    </row>
    <row r="26" spans="1:13" x14ac:dyDescent="0.3">
      <c r="B26" t="s">
        <v>36</v>
      </c>
      <c r="C26" s="7">
        <v>16789</v>
      </c>
      <c r="D26" s="4" t="str">
        <f>IFERROR(SUMIFS([2]!Table24[Expense Amount],[2]!Table24[PeriodNumber],"&lt;=" &amp; [2]Parameters!$J$5,[2]!Table24[Category],$B26),"")</f>
        <v/>
      </c>
      <c r="E26" s="20">
        <v>0</v>
      </c>
      <c r="F26" s="3">
        <v>9820.85</v>
      </c>
      <c r="G26" s="26">
        <v>0</v>
      </c>
      <c r="J26" s="12"/>
      <c r="M26" s="7"/>
    </row>
    <row r="27" spans="1:13" x14ac:dyDescent="0.3">
      <c r="A27" t="s">
        <v>25</v>
      </c>
      <c r="B27" t="s">
        <v>6</v>
      </c>
      <c r="C27" s="7">
        <v>600</v>
      </c>
      <c r="D27" s="4" t="str">
        <f>IFERROR(SUMIFS([2]!Table24[Expense Amount],[2]!Table24[PeriodNumber],"&lt;=" &amp; [2]Parameters!$J$5,[2]!Table24[Category],$B27),"")</f>
        <v/>
      </c>
      <c r="E27" s="20">
        <v>0</v>
      </c>
      <c r="F27" s="3">
        <v>-344.2</v>
      </c>
      <c r="G27" s="26">
        <v>100</v>
      </c>
      <c r="J27" s="12"/>
      <c r="M27" s="7"/>
    </row>
    <row r="28" spans="1:13" x14ac:dyDescent="0.3">
      <c r="B28" t="s">
        <v>37</v>
      </c>
      <c r="C28" s="7">
        <v>2500</v>
      </c>
      <c r="D28" s="4" t="str">
        <f>IFERROR(SUMIFS([2]!Table24[Expense Amount],[2]!Table24[PeriodNumber],"&lt;=" &amp; [2]Parameters!$J$5,[2]!Table24[Category],$B28),"")</f>
        <v/>
      </c>
      <c r="E28" s="20">
        <v>0</v>
      </c>
      <c r="F28" s="3">
        <v>2500</v>
      </c>
      <c r="G28" s="26">
        <v>0</v>
      </c>
      <c r="J28" s="12"/>
      <c r="M28" s="7"/>
    </row>
    <row r="29" spans="1:13" x14ac:dyDescent="0.3">
      <c r="B29" t="s">
        <v>12</v>
      </c>
      <c r="C29" s="7">
        <v>300</v>
      </c>
      <c r="D29" s="4" t="str">
        <f>IFERROR(SUMIFS([2]!Table24[Expense Amount],[2]!Table24[PeriodNumber],"&lt;=" &amp; [2]Parameters!$J$5,[2]!Table24[Category],$B29),"")</f>
        <v/>
      </c>
      <c r="E29" s="20">
        <v>0</v>
      </c>
      <c r="F29" s="3">
        <v>300</v>
      </c>
      <c r="G29" s="26">
        <v>0</v>
      </c>
      <c r="J29" s="28"/>
      <c r="M29" s="7"/>
    </row>
    <row r="30" spans="1:13" x14ac:dyDescent="0.3">
      <c r="A30" t="s">
        <v>26</v>
      </c>
      <c r="B30" t="s">
        <v>38</v>
      </c>
      <c r="C30" s="7">
        <v>0</v>
      </c>
      <c r="D30" s="4" t="str">
        <f>IFERROR(SUMIFS([2]!Table24[Expense Amount],[2]!Table24[PeriodNumber],"&lt;=" &amp; [2]Parameters!$J$5,[2]!Table24[Category],$B30),"")</f>
        <v/>
      </c>
      <c r="E30" s="20">
        <v>0</v>
      </c>
      <c r="F30" s="3">
        <v>-200</v>
      </c>
      <c r="G30" s="26">
        <v>0</v>
      </c>
      <c r="J30" s="28"/>
      <c r="M30" s="7"/>
    </row>
    <row r="31" spans="1:13" ht="15" thickBot="1" x14ac:dyDescent="0.35">
      <c r="B31" s="18" t="s">
        <v>39</v>
      </c>
      <c r="C31" s="19">
        <v>90073</v>
      </c>
      <c r="D31" s="19">
        <f>SUM(D1:D30)</f>
        <v>1484.76</v>
      </c>
      <c r="E31" s="23">
        <f>SUM(E1:E30)</f>
        <v>12596.31</v>
      </c>
      <c r="F31" s="19">
        <f>SUM(F1:F30)</f>
        <v>46076.84</v>
      </c>
      <c r="G31" s="27">
        <f>SUM(G1:G30)</f>
        <v>37431</v>
      </c>
      <c r="H31" t="s">
        <v>63</v>
      </c>
      <c r="J31" s="29"/>
    </row>
    <row r="32" spans="1:13" ht="35.4" thickBot="1" x14ac:dyDescent="0.35">
      <c r="A32" s="15" t="s">
        <v>44</v>
      </c>
      <c r="B32" s="16" t="s">
        <v>45</v>
      </c>
      <c r="C32" s="16" t="s">
        <v>46</v>
      </c>
      <c r="D32" s="16" t="s">
        <v>47</v>
      </c>
      <c r="E32" s="20"/>
      <c r="F32" s="14"/>
      <c r="G32" s="13"/>
    </row>
    <row r="33" spans="1:7" ht="15" thickTop="1" x14ac:dyDescent="0.3">
      <c r="A33" t="s">
        <v>48</v>
      </c>
      <c r="B33" s="4">
        <v>26188.76</v>
      </c>
      <c r="C33" s="4"/>
      <c r="D33" s="4"/>
      <c r="E33" s="20"/>
      <c r="F33" s="14"/>
      <c r="G33" s="13"/>
    </row>
    <row r="34" spans="1:7" x14ac:dyDescent="0.3">
      <c r="A34" t="s">
        <v>49</v>
      </c>
      <c r="B34" s="4">
        <v>0</v>
      </c>
      <c r="C34" s="4"/>
      <c r="D34" s="17"/>
      <c r="E34" s="20"/>
      <c r="F34" s="14"/>
      <c r="G34" s="13"/>
    </row>
    <row r="35" spans="1:7" x14ac:dyDescent="0.3">
      <c r="A35" t="s">
        <v>50</v>
      </c>
      <c r="B35" s="4">
        <v>0</v>
      </c>
      <c r="C35" s="4"/>
      <c r="D35" s="4"/>
      <c r="F35" s="6"/>
    </row>
    <row r="36" spans="1:7" x14ac:dyDescent="0.3">
      <c r="A36" t="s">
        <v>51</v>
      </c>
      <c r="B36" s="4">
        <v>0</v>
      </c>
      <c r="C36" s="4"/>
      <c r="D36" s="4"/>
      <c r="F36" s="6"/>
    </row>
    <row r="37" spans="1:7" x14ac:dyDescent="0.3">
      <c r="A37" t="s">
        <v>52</v>
      </c>
      <c r="B37" s="4">
        <v>499.4</v>
      </c>
      <c r="C37" s="4"/>
      <c r="D37" s="4"/>
      <c r="F37" s="5"/>
    </row>
    <row r="38" spans="1:7" x14ac:dyDescent="0.3">
      <c r="A38" t="s">
        <v>53</v>
      </c>
      <c r="B38" s="4">
        <f ca="1">SUMIFS([2]!Table24[Receipt Amount],[2]!Table24[PeriodNumber],"&lt;=" &amp; [2]Parameters!$J$5,[2]!Table24[Category],$B38)</f>
        <v>25729.47</v>
      </c>
      <c r="C38" s="4"/>
      <c r="D38" s="4"/>
      <c r="F38" s="5"/>
    </row>
    <row r="39" spans="1:7" x14ac:dyDescent="0.3">
      <c r="A39" t="s">
        <v>54</v>
      </c>
      <c r="B39" s="4">
        <v>25</v>
      </c>
      <c r="C39" s="4"/>
      <c r="D39" s="4"/>
      <c r="F39" s="6"/>
    </row>
    <row r="40" spans="1:7" x14ac:dyDescent="0.3">
      <c r="A40" t="s">
        <v>55</v>
      </c>
      <c r="B40" s="4">
        <v>0</v>
      </c>
      <c r="C40" s="4"/>
      <c r="D40" s="4"/>
      <c r="F40" s="6"/>
    </row>
    <row r="41" spans="1:7" ht="15" thickBot="1" x14ac:dyDescent="0.35">
      <c r="A41" s="8" t="s">
        <v>44</v>
      </c>
      <c r="B41" s="9">
        <v>52778.559999999998</v>
      </c>
      <c r="C41" s="9">
        <v>32752.79</v>
      </c>
      <c r="D41" s="9">
        <v>21677.86</v>
      </c>
      <c r="F41" s="6"/>
    </row>
    <row r="42" spans="1:7" ht="15" thickTop="1" x14ac:dyDescent="0.3">
      <c r="A42" s="6"/>
      <c r="B42" s="6"/>
      <c r="C42" s="6"/>
      <c r="D42" s="6"/>
      <c r="E42" s="6"/>
      <c r="F42" s="6"/>
    </row>
    <row r="43" spans="1:7" x14ac:dyDescent="0.3">
      <c r="A43" t="s">
        <v>27</v>
      </c>
      <c r="C43" s="20">
        <v>38629.74</v>
      </c>
      <c r="E43" s="6" t="s">
        <v>28</v>
      </c>
    </row>
    <row r="44" spans="1:7" x14ac:dyDescent="0.3">
      <c r="C44" s="20">
        <v>32752.79</v>
      </c>
      <c r="E44" s="6" t="s">
        <v>29</v>
      </c>
    </row>
    <row r="45" spans="1:7" x14ac:dyDescent="0.3">
      <c r="C45" s="22">
        <f>SUM(C43:C44)</f>
        <v>71382.53</v>
      </c>
    </row>
    <row r="46" spans="1:7" x14ac:dyDescent="0.3">
      <c r="C46" s="11"/>
    </row>
    <row r="47" spans="1:7" x14ac:dyDescent="0.3">
      <c r="A47" t="s">
        <v>58</v>
      </c>
      <c r="C47" s="24">
        <v>400</v>
      </c>
    </row>
    <row r="48" spans="1:7" x14ac:dyDescent="0.3">
      <c r="A48" t="s">
        <v>56</v>
      </c>
      <c r="C48" s="24">
        <v>3430</v>
      </c>
    </row>
    <row r="49" spans="1:4" ht="15" thickBot="1" x14ac:dyDescent="0.35">
      <c r="A49" s="6" t="s">
        <v>57</v>
      </c>
      <c r="C49" s="23">
        <f>SUM(C45:C48)</f>
        <v>75212.53</v>
      </c>
    </row>
    <row r="50" spans="1:4" x14ac:dyDescent="0.3">
      <c r="C50" s="11"/>
    </row>
    <row r="51" spans="1:4" x14ac:dyDescent="0.3">
      <c r="A51" s="6"/>
      <c r="C51" s="20"/>
    </row>
    <row r="52" spans="1:4" x14ac:dyDescent="0.3">
      <c r="C52" s="21"/>
    </row>
    <row r="53" spans="1:4" x14ac:dyDescent="0.3">
      <c r="A53" t="s">
        <v>30</v>
      </c>
      <c r="C53" s="24">
        <v>12596.31</v>
      </c>
    </row>
    <row r="54" spans="1:4" x14ac:dyDescent="0.3">
      <c r="A54" t="s">
        <v>32</v>
      </c>
      <c r="C54" s="24">
        <v>47321</v>
      </c>
    </row>
    <row r="55" spans="1:4" ht="15" thickBot="1" x14ac:dyDescent="0.35">
      <c r="C55" s="23">
        <f>SUM(C53:C54)</f>
        <v>59917.31</v>
      </c>
    </row>
    <row r="56" spans="1:4" x14ac:dyDescent="0.3">
      <c r="C56" s="24"/>
    </row>
    <row r="57" spans="1:4" ht="15" thickBot="1" x14ac:dyDescent="0.35">
      <c r="A57" s="6" t="s">
        <v>31</v>
      </c>
      <c r="C57" s="23">
        <v>15295.22</v>
      </c>
    </row>
    <row r="59" spans="1:4" ht="15" thickBot="1" x14ac:dyDescent="0.35">
      <c r="A59" s="6" t="s">
        <v>64</v>
      </c>
      <c r="C59" s="19">
        <v>21677.86</v>
      </c>
      <c r="D59" t="s">
        <v>65</v>
      </c>
    </row>
    <row r="60" spans="1:4" x14ac:dyDescent="0.3">
      <c r="C60" s="14"/>
    </row>
    <row r="61" spans="1:4" x14ac:dyDescent="0.3">
      <c r="A61" t="s">
        <v>66</v>
      </c>
      <c r="C61" s="24"/>
    </row>
    <row r="62" spans="1:4" x14ac:dyDescent="0.3">
      <c r="A62" t="s">
        <v>67</v>
      </c>
      <c r="C62" s="25"/>
    </row>
    <row r="63" spans="1:4" x14ac:dyDescent="0.3">
      <c r="C63" s="11"/>
    </row>
    <row r="64" spans="1:4" x14ac:dyDescent="0.3">
      <c r="C64" s="25"/>
    </row>
    <row r="65" spans="3:3" x14ac:dyDescent="0.3">
      <c r="C65" s="25"/>
    </row>
  </sheetData>
  <conditionalFormatting sqref="D33:D39">
    <cfRule type="cellIs" dxfId="1" priority="2" operator="greaterThan">
      <formula>0</formula>
    </cfRule>
  </conditionalFormatting>
  <conditionalFormatting sqref="F3:F34 J31 G32:G34 D40">
    <cfRule type="cellIs" dxfId="0" priority="1" operator="lessThan">
      <formula>0</formula>
    </cfRule>
  </conditionalFormatting>
  <dataValidations count="2">
    <dataValidation type="list" allowBlank="1" showInputMessage="1" showErrorMessage="1" sqref="B3" xr:uid="{CB39B54A-7A94-4E57-A0C6-363CF1CD07D3}">
      <formula1>INDIRECT("CategoryTable[Name]")</formula1>
    </dataValidation>
    <dataValidation type="list" allowBlank="1" showInputMessage="1" promptTitle="Categories" prompt="Select a category from the drop-down list." sqref="A32:A41 B31 B4:B30" xr:uid="{A1E217E3-882F-49CB-A8BF-F9F704B36A6D}">
      <formula1>INDIRECT("CategoryTable[Name]")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2024-10-30T12:06:10Z</cp:lastPrinted>
  <dcterms:created xsi:type="dcterms:W3CDTF">2019-10-24T09:01:17Z</dcterms:created>
  <dcterms:modified xsi:type="dcterms:W3CDTF">2024-10-30T12:19:09Z</dcterms:modified>
</cp:coreProperties>
</file>