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BLANDFORDSTMARYPARISHCOUNCIL\Budgets\"/>
    </mc:Choice>
  </mc:AlternateContent>
  <xr:revisionPtr revIDLastSave="0" documentId="8_{35A86A93-1D5C-4F30-922F-CD8E8C2E60E9}" xr6:coauthVersionLast="47" xr6:coauthVersionMax="47" xr10:uidLastSave="{00000000-0000-0000-0000-000000000000}"/>
  <bookViews>
    <workbookView xWindow="-120" yWindow="-120" windowWidth="29040" windowHeight="15720" xr2:uid="{6075D94F-CAD6-4447-95C9-4798281B16F4}"/>
  </bookViews>
  <sheets>
    <sheet name="Sheet1" sheetId="1" r:id="rId1"/>
  </sheets>
  <externalReferences>
    <externalReference r:id="rId2"/>
    <externalReference r:id="rId3"/>
  </externalReferences>
  <definedNames>
    <definedName name="EndOfPeriod">[1]Parameters!$I$5</definedName>
    <definedName name="YearEnd">[1]Parameters!$F$2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 l="1"/>
  <c r="D26" i="1" l="1"/>
  <c r="D22" i="1"/>
  <c r="D18" i="1"/>
  <c r="D14" i="1"/>
  <c r="D10" i="1"/>
  <c r="D6" i="1"/>
  <c r="D19" i="1"/>
  <c r="D7" i="1"/>
  <c r="D29" i="1"/>
  <c r="D25" i="1"/>
  <c r="D21" i="1"/>
  <c r="D17" i="1"/>
  <c r="D13" i="1"/>
  <c r="D9" i="1"/>
  <c r="D5" i="1"/>
  <c r="D23" i="1"/>
  <c r="D11" i="1"/>
  <c r="D28" i="1"/>
  <c r="D24" i="1"/>
  <c r="D20" i="1"/>
  <c r="D16" i="1"/>
  <c r="D12" i="1"/>
  <c r="D8" i="1"/>
  <c r="D4" i="1"/>
  <c r="D27" i="1"/>
  <c r="D15" i="1"/>
  <c r="D3" i="1"/>
  <c r="D31" i="1" l="1"/>
  <c r="C45" i="1"/>
  <c r="C56" i="1"/>
  <c r="G31" i="1" l="1"/>
  <c r="E31" i="1"/>
  <c r="C31" i="1"/>
  <c r="H31" i="1"/>
  <c r="C49" i="1"/>
</calcChain>
</file>

<file path=xl/sharedStrings.xml><?xml version="1.0" encoding="utf-8"?>
<sst xmlns="http://schemas.openxmlformats.org/spreadsheetml/2006/main" count="87" uniqueCount="85">
  <si>
    <t>Category</t>
  </si>
  <si>
    <t>Clerk's Expenses</t>
  </si>
  <si>
    <t>Clerk's Wages</t>
  </si>
  <si>
    <t>Grants &amp; Donations</t>
  </si>
  <si>
    <t>Grass Cutting</t>
  </si>
  <si>
    <t>Membership Fees</t>
  </si>
  <si>
    <t>Neighbourhood Plan</t>
  </si>
  <si>
    <t>Parish Council expenses</t>
  </si>
  <si>
    <t>Audit &amp; Governance</t>
  </si>
  <si>
    <t>Stationery</t>
  </si>
  <si>
    <t>Training &amp; Seminars</t>
  </si>
  <si>
    <t>Health and safety</t>
  </si>
  <si>
    <t>Allotment</t>
  </si>
  <si>
    <t>British Legion</t>
  </si>
  <si>
    <t>Waste Bins</t>
  </si>
  <si>
    <t xml:space="preserve">Election </t>
  </si>
  <si>
    <t xml:space="preserve">Village Hall </t>
  </si>
  <si>
    <t>Play Area</t>
  </si>
  <si>
    <t>Listing</t>
  </si>
  <si>
    <t>Staff and Cllr cost</t>
  </si>
  <si>
    <t>Councillors exp</t>
  </si>
  <si>
    <t>Council costs</t>
  </si>
  <si>
    <t>Grants</t>
  </si>
  <si>
    <t>Other</t>
  </si>
  <si>
    <t>Allotments</t>
  </si>
  <si>
    <t xml:space="preserve">Money held to date </t>
  </si>
  <si>
    <t>Current Account</t>
  </si>
  <si>
    <t>Deposit Account</t>
  </si>
  <si>
    <t>Predicted cost to end of year</t>
  </si>
  <si>
    <t>Predicted fund available end of year</t>
  </si>
  <si>
    <t>Insurance</t>
  </si>
  <si>
    <t>website</t>
  </si>
  <si>
    <t>outdoor gym</t>
  </si>
  <si>
    <t>community benefit</t>
  </si>
  <si>
    <t>contingency</t>
  </si>
  <si>
    <t>Allotment ass out</t>
  </si>
  <si>
    <t>Expenditure</t>
  </si>
  <si>
    <t>Income</t>
  </si>
  <si>
    <t>Receipt</t>
  </si>
  <si>
    <t xml:space="preserve">Deposit Account </t>
  </si>
  <si>
    <t>CCLA Investment</t>
  </si>
  <si>
    <t>Precept</t>
  </si>
  <si>
    <t>VAT Refund</t>
  </si>
  <si>
    <t>Miscellaneous (Inc)</t>
  </si>
  <si>
    <t>Play Area inc</t>
  </si>
  <si>
    <t>Dividend</t>
  </si>
  <si>
    <t>solar panel in</t>
  </si>
  <si>
    <t>Allotment ass in</t>
  </si>
  <si>
    <t>N/hood Plan Refund</t>
  </si>
  <si>
    <t>Dividend to the end of year</t>
  </si>
  <si>
    <t xml:space="preserve"> </t>
  </si>
  <si>
    <t xml:space="preserve">Investment account balance </t>
  </si>
  <si>
    <t>Grass Cutting Church</t>
  </si>
  <si>
    <t>employee NI</t>
  </si>
  <si>
    <t>Predicted EOY balance</t>
  </si>
  <si>
    <t>Budget</t>
  </si>
  <si>
    <t>Allocated village  hall</t>
  </si>
  <si>
    <t>Contingency</t>
  </si>
  <si>
    <t>Other income</t>
  </si>
  <si>
    <t xml:space="preserve">Total </t>
  </si>
  <si>
    <t>Account details and proposed budget/precept for 2026-2027</t>
  </si>
  <si>
    <t>Increased hours to 18 wk</t>
  </si>
  <si>
    <t>Funds allocated- Year to March 2026</t>
  </si>
  <si>
    <t xml:space="preserve">pension </t>
  </si>
  <si>
    <t>Expenditure to 31 Oct 2025</t>
  </si>
  <si>
    <t>Budget Proportion to 31 Oct 2025</t>
  </si>
  <si>
    <t>Remaining Budget - Year to March 2026</t>
  </si>
  <si>
    <t>overspend repairs</t>
  </si>
  <si>
    <t>This was reclaimed 106</t>
  </si>
  <si>
    <t>underspend carry over</t>
  </si>
  <si>
    <t>Insurance due March</t>
  </si>
  <si>
    <t>I have to pay 20% tax on all of my wage BR tax code</t>
  </si>
  <si>
    <t>Proposed Budget 2026-2027</t>
  </si>
  <si>
    <t>Solar income</t>
  </si>
  <si>
    <t>Vat return to date for 2025-26</t>
  </si>
  <si>
    <t xml:space="preserve">Community Benefit </t>
  </si>
  <si>
    <t>Precept for 2025-2026  £29132.00</t>
  </si>
  <si>
    <t>To remove as under grass cutting</t>
  </si>
  <si>
    <t>We pay for water and then charge AA</t>
  </si>
  <si>
    <t>On band D household  and additional</t>
  </si>
  <si>
    <t>No additional funds required</t>
  </si>
  <si>
    <t>The Parish Council is still away from the precept against budget and with the additional three hours a week for the clerk the funds needed £44622.00</t>
  </si>
  <si>
    <t>Using Dorset Council tax base calculator, to raise the precept to cover the propose budget and add another £2000.00 to build reserves £46662.00</t>
  </si>
  <si>
    <t>13.00 a year £1.08 a month</t>
  </si>
  <si>
    <t>We can raise this as the PC is not caped for precept and due to the increase in new houses, this small incerase in residents council tax  will get the PC where it needs to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</si>
</sst>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
    <numFmt numFmtId="165" formatCode="&quot;£&quot;#,##0.00"/>
  </numFmts>
  <fonts count="9" x14ac:knownFonts="1">
    <font>
      <sz val="11"/>
      <color theme="1"/>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theme="1"/>
      <name val="Calibri"/>
      <family val="2"/>
      <scheme val="minor"/>
    </font>
    <font>
      <sz val="11"/>
      <color theme="9" tint="-0.249977111117893"/>
      <name val="Calibri"/>
      <family val="2"/>
      <scheme val="minor"/>
    </font>
    <font>
      <b/>
      <sz val="11"/>
      <color theme="9" tint="-0.249977111117893"/>
      <name val="Calibri"/>
      <family val="2"/>
      <scheme val="minor"/>
    </font>
    <font>
      <sz val="11"/>
      <color theme="8" tint="-0.249977111117893"/>
      <name val="Calibri"/>
      <family val="2"/>
      <scheme val="minor"/>
    </font>
    <font>
      <b/>
      <sz val="11"/>
      <color theme="8" tint="-0.249977111117893"/>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right/>
      <top/>
      <bottom style="thick">
        <color theme="4" tint="0.49998474074526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style="double">
        <color indexed="64"/>
      </bottom>
      <diagonal/>
    </border>
  </borders>
  <cellStyleXfs count="4">
    <xf numFmtId="0" fontId="0" fillId="0" borderId="0"/>
    <xf numFmtId="0" fontId="1" fillId="0" borderId="1" applyNumberFormat="0" applyFill="0" applyAlignment="0" applyProtection="0"/>
    <xf numFmtId="0" fontId="3" fillId="0" borderId="2" applyNumberFormat="0" applyFill="0" applyAlignment="0" applyProtection="0"/>
    <xf numFmtId="44" fontId="4" fillId="0" borderId="0" applyFont="0" applyFill="0" applyBorder="0" applyAlignment="0" applyProtection="0"/>
  </cellStyleXfs>
  <cellXfs count="31">
    <xf numFmtId="0" fontId="0" fillId="0" borderId="0" xfId="0"/>
    <xf numFmtId="0" fontId="1" fillId="2" borderId="1" xfId="1" applyFill="1" applyAlignment="1">
      <alignment horizontal="center" vertical="center" wrapText="1"/>
    </xf>
    <xf numFmtId="164" fontId="2" fillId="2" borderId="1" xfId="1" applyNumberFormat="1" applyFont="1" applyFill="1" applyAlignment="1">
      <alignment horizontal="center" vertical="center" wrapText="1"/>
    </xf>
    <xf numFmtId="165" fontId="0" fillId="0" borderId="0" xfId="0" applyNumberFormat="1"/>
    <xf numFmtId="0" fontId="3" fillId="0" borderId="0" xfId="0" applyFont="1"/>
    <xf numFmtId="164" fontId="3" fillId="0" borderId="0" xfId="0" applyNumberFormat="1" applyFont="1"/>
    <xf numFmtId="0" fontId="3" fillId="0" borderId="2" xfId="2"/>
    <xf numFmtId="165" fontId="3" fillId="0" borderId="2" xfId="2" applyNumberFormat="1"/>
    <xf numFmtId="0" fontId="3" fillId="2" borderId="0" xfId="0" applyFont="1" applyFill="1"/>
    <xf numFmtId="44" fontId="3" fillId="0" borderId="0" xfId="3" applyFont="1" applyBorder="1"/>
    <xf numFmtId="44" fontId="5" fillId="0" borderId="0" xfId="3" applyFont="1"/>
    <xf numFmtId="165" fontId="3" fillId="0" borderId="0" xfId="2" applyNumberFormat="1" applyBorder="1"/>
    <xf numFmtId="164" fontId="1" fillId="3" borderId="1" xfId="1" applyNumberFormat="1" applyFill="1" applyAlignment="1">
      <alignment horizontal="center" vertical="center" wrapText="1"/>
    </xf>
    <xf numFmtId="165" fontId="1" fillId="3" borderId="1" xfId="1" applyNumberFormat="1" applyFill="1" applyAlignment="1">
      <alignment horizontal="center" vertical="center" wrapText="1"/>
    </xf>
    <xf numFmtId="165" fontId="0" fillId="4" borderId="0" xfId="0" applyNumberFormat="1" applyFill="1"/>
    <xf numFmtId="44" fontId="0" fillId="0" borderId="0" xfId="3" applyFont="1"/>
    <xf numFmtId="44" fontId="3" fillId="0" borderId="0" xfId="3" applyFont="1"/>
    <xf numFmtId="44" fontId="3" fillId="0" borderId="3" xfId="3" applyFont="1" applyBorder="1"/>
    <xf numFmtId="44" fontId="4" fillId="0" borderId="0" xfId="3" applyFont="1"/>
    <xf numFmtId="44" fontId="0" fillId="0" borderId="0" xfId="3" applyFont="1" applyBorder="1"/>
    <xf numFmtId="44" fontId="5" fillId="0" borderId="0" xfId="3" applyFont="1" applyBorder="1"/>
    <xf numFmtId="165" fontId="6" fillId="0" borderId="0" xfId="3" applyNumberFormat="1" applyFont="1" applyFill="1" applyBorder="1"/>
    <xf numFmtId="44" fontId="8" fillId="0" borderId="0" xfId="3" applyFont="1" applyBorder="1"/>
    <xf numFmtId="44" fontId="3" fillId="0" borderId="4" xfId="3" applyFont="1" applyBorder="1"/>
    <xf numFmtId="0" fontId="3" fillId="0" borderId="3" xfId="2" applyBorder="1"/>
    <xf numFmtId="165" fontId="3" fillId="0" borderId="3" xfId="2" applyNumberFormat="1" applyBorder="1"/>
    <xf numFmtId="8" fontId="0" fillId="0" borderId="0" xfId="3" applyNumberFormat="1" applyFont="1" applyBorder="1"/>
    <xf numFmtId="165" fontId="3" fillId="0" borderId="0" xfId="0" applyNumberFormat="1" applyFont="1"/>
    <xf numFmtId="165" fontId="7" fillId="0" borderId="0" xfId="3" applyNumberFormat="1" applyFont="1"/>
    <xf numFmtId="165" fontId="0" fillId="0" borderId="0" xfId="3" applyNumberFormat="1" applyFont="1"/>
    <xf numFmtId="165" fontId="8" fillId="0" borderId="3" xfId="3" applyNumberFormat="1" applyFont="1" applyBorder="1"/>
  </cellXfs>
  <cellStyles count="4">
    <cellStyle name="Currency" xfId="3" builtinId="4"/>
    <cellStyle name="Heading 2" xfId="1" builtinId="17"/>
    <cellStyle name="Normal" xfId="0" builtinId="0"/>
    <cellStyle name="Total" xfId="2" builtinId="2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LANDFORDSTMARYPARISHCOUNCIL/Accounts/Accounts%202019-2020/Cash%20book%202019%20-%202020%20bs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BLANDFORDSTMARYPARISHCOUNCIL\Accounts\Accounts%202025%202026\Cash%20book%202025-26%20bsm.xlsx" TargetMode="External"/><Relationship Id="rId1" Type="http://schemas.openxmlformats.org/officeDocument/2006/relationships/externalLinkPath" Target="/BLANDFORDSTMARYPARISHCOUNCIL/Accounts/Accounts%202025%202026/Cash%20book%202025-26%20b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s"/>
      <sheetName val="Bank Reconciliation"/>
      <sheetName val="Management Account"/>
      <sheetName val="Sheet1"/>
      <sheetName val="Parameters"/>
      <sheetName val="Categories List"/>
      <sheetName val="Sheet2"/>
      <sheetName val="Cash book 2019 - 2020 bsm"/>
    </sheetNames>
    <sheetDataSet>
      <sheetData sheetId="0"/>
      <sheetData sheetId="1"/>
      <sheetData sheetId="2"/>
      <sheetData sheetId="3"/>
      <sheetData sheetId="4">
        <row r="2">
          <cell r="F2">
            <v>43921</v>
          </cell>
        </row>
        <row r="5">
          <cell r="I5">
            <v>43921</v>
          </cell>
        </row>
      </sheetData>
      <sheetData sheetId="5">
        <row r="3">
          <cell r="E3" t="str">
            <v>Apr</v>
          </cell>
        </row>
      </sheetData>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actions"/>
      <sheetName val="Bank Reconciliation"/>
      <sheetName val="Management Account"/>
      <sheetName val="Sheet1"/>
      <sheetName val="Parameters"/>
      <sheetName val="Categories List"/>
      <sheetName val="Sheet2"/>
    </sheetNames>
    <sheetDataSet>
      <sheetData sheetId="0"/>
      <sheetData sheetId="1"/>
      <sheetData sheetId="2"/>
      <sheetData sheetId="3"/>
      <sheetData sheetId="4">
        <row r="5">
          <cell r="J5">
            <v>7</v>
          </cell>
        </row>
      </sheetData>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C219-4C9D-477A-BCB2-99807E43BD3A}">
  <dimension ref="A1:N70"/>
  <sheetViews>
    <sheetView tabSelected="1" workbookViewId="0">
      <selection activeCell="A71" sqref="A71"/>
    </sheetView>
  </sheetViews>
  <sheetFormatPr defaultRowHeight="15" x14ac:dyDescent="0.25"/>
  <cols>
    <col min="1" max="1" width="15.42578125" customWidth="1"/>
    <col min="2" max="2" width="22.5703125" customWidth="1"/>
    <col min="3" max="3" width="13.42578125" customWidth="1"/>
    <col min="4" max="4" width="12.85546875" customWidth="1"/>
    <col min="5" max="5" width="16.42578125" customWidth="1"/>
    <col min="6" max="7" width="18.5703125" customWidth="1"/>
    <col min="8" max="8" width="24.42578125" customWidth="1"/>
    <col min="9" max="9" width="18" customWidth="1"/>
    <col min="11" max="11" width="24.140625" customWidth="1"/>
    <col min="14" max="14" width="15.85546875" customWidth="1"/>
  </cols>
  <sheetData>
    <row r="1" spans="1:14" x14ac:dyDescent="0.25">
      <c r="A1" t="s">
        <v>60</v>
      </c>
    </row>
    <row r="2" spans="1:14" ht="58.5" customHeight="1" thickBot="1" x14ac:dyDescent="0.3">
      <c r="A2" s="1" t="s">
        <v>18</v>
      </c>
      <c r="B2" s="1" t="s">
        <v>0</v>
      </c>
      <c r="C2" s="2" t="s">
        <v>62</v>
      </c>
      <c r="D2" s="2" t="s">
        <v>64</v>
      </c>
      <c r="E2" s="2" t="s">
        <v>65</v>
      </c>
      <c r="F2" s="2" t="s">
        <v>66</v>
      </c>
      <c r="G2" s="2" t="s">
        <v>54</v>
      </c>
      <c r="H2" s="8" t="s">
        <v>72</v>
      </c>
    </row>
    <row r="3" spans="1:14" ht="15.75" thickTop="1" x14ac:dyDescent="0.25">
      <c r="A3" t="s">
        <v>19</v>
      </c>
      <c r="B3" t="s">
        <v>2</v>
      </c>
      <c r="C3" s="27">
        <v>13336</v>
      </c>
      <c r="D3" s="3">
        <f>IFERROR(SUMIFS([2]!Table24[Expense Amount],[2]!Table24[PeriodNumber],"&lt;=" &amp; [2]Parameters!$J$5,[2]!Table24[Category],$B3),"")</f>
        <v>8218.6299999999992</v>
      </c>
      <c r="E3" s="3">
        <v>7779.333333333333</v>
      </c>
      <c r="F3" s="3">
        <v>5117.3700000000008</v>
      </c>
      <c r="G3" s="3">
        <v>-528.5</v>
      </c>
      <c r="H3" s="28">
        <v>16613.52</v>
      </c>
      <c r="I3" t="s">
        <v>61</v>
      </c>
      <c r="K3" s="10"/>
      <c r="N3" s="5"/>
    </row>
    <row r="4" spans="1:14" x14ac:dyDescent="0.25">
      <c r="B4" t="s">
        <v>1</v>
      </c>
      <c r="C4" s="27">
        <v>1446</v>
      </c>
      <c r="D4" s="3">
        <f>IFERROR(SUMIFS([2]!Table24[Expense Amount],[2]!Table24[PeriodNumber],"&lt;=" &amp; [2]Parameters!$J$5,[2]!Table24[Category],$B4),"")</f>
        <v>515.48</v>
      </c>
      <c r="E4" s="3">
        <v>843.5</v>
      </c>
      <c r="F4" s="3">
        <v>930.52</v>
      </c>
      <c r="G4" s="3">
        <v>562.79999999999995</v>
      </c>
      <c r="H4" s="28">
        <v>1000</v>
      </c>
      <c r="I4" t="s">
        <v>69</v>
      </c>
      <c r="K4" s="10"/>
      <c r="N4" s="5"/>
    </row>
    <row r="5" spans="1:14" x14ac:dyDescent="0.25">
      <c r="B5" t="s">
        <v>63</v>
      </c>
      <c r="C5" s="27">
        <v>1700</v>
      </c>
      <c r="D5" s="3">
        <f>IFERROR(SUMIFS([2]!Table24[Expense Amount],[2]!Table24[PeriodNumber],"&lt;=" &amp; [2]Parameters!$J$5,[2]!Table24[Category],$B5),"")</f>
        <v>986.93000000000006</v>
      </c>
      <c r="E5" s="3">
        <v>991.66666666666663</v>
      </c>
      <c r="F5" s="3">
        <v>713.06999999999994</v>
      </c>
      <c r="G5" s="3">
        <v>8.0500000000000007</v>
      </c>
      <c r="H5" s="28">
        <v>1920</v>
      </c>
      <c r="K5" s="10"/>
      <c r="N5" s="5"/>
    </row>
    <row r="6" spans="1:14" x14ac:dyDescent="0.25">
      <c r="B6" t="s">
        <v>10</v>
      </c>
      <c r="C6" s="27">
        <v>515</v>
      </c>
      <c r="D6" s="3">
        <f>IFERROR(SUMIFS([2]!Table24[Expense Amount],[2]!Table24[PeriodNumber],"&lt;=" &amp; [2]Parameters!$J$5,[2]!Table24[Category],$B6),"")</f>
        <v>40</v>
      </c>
      <c r="E6" s="3">
        <v>300.41666666666663</v>
      </c>
      <c r="F6" s="3">
        <v>475</v>
      </c>
      <c r="G6" s="3">
        <v>475</v>
      </c>
      <c r="H6" s="28">
        <v>100</v>
      </c>
      <c r="K6" s="10"/>
      <c r="N6" s="5"/>
    </row>
    <row r="7" spans="1:14" x14ac:dyDescent="0.25">
      <c r="B7" t="s">
        <v>20</v>
      </c>
      <c r="C7" s="27">
        <v>374</v>
      </c>
      <c r="D7" s="3">
        <f>IFERROR(SUMIFS([2]!Table24[Expense Amount],[2]!Table24[PeriodNumber],"&lt;=" &amp; [2]Parameters!$J$5,[2]!Table24[Category],$B7),"")</f>
        <v>0</v>
      </c>
      <c r="E7" s="3">
        <v>218.16666666666669</v>
      </c>
      <c r="F7" s="3">
        <v>374</v>
      </c>
      <c r="G7" s="3">
        <v>374</v>
      </c>
      <c r="H7" s="28">
        <v>100</v>
      </c>
      <c r="K7" s="10"/>
      <c r="N7" s="5"/>
    </row>
    <row r="8" spans="1:14" x14ac:dyDescent="0.25">
      <c r="B8" t="s">
        <v>30</v>
      </c>
      <c r="C8" s="27">
        <v>1200</v>
      </c>
      <c r="D8" s="3">
        <f>IFERROR(SUMIFS([2]!Table24[Expense Amount],[2]!Table24[PeriodNumber],"&lt;=" &amp; [2]Parameters!$J$5,[2]!Table24[Category],$B8),"")</f>
        <v>0</v>
      </c>
      <c r="E8" s="3">
        <v>700</v>
      </c>
      <c r="F8" s="3">
        <v>1200</v>
      </c>
      <c r="G8" s="3">
        <v>1200</v>
      </c>
      <c r="H8" s="28">
        <v>1300</v>
      </c>
      <c r="I8" t="s">
        <v>70</v>
      </c>
      <c r="K8" s="10"/>
      <c r="N8" s="5"/>
    </row>
    <row r="9" spans="1:14" x14ac:dyDescent="0.25">
      <c r="A9" t="s">
        <v>21</v>
      </c>
      <c r="B9" t="s">
        <v>7</v>
      </c>
      <c r="C9" s="27">
        <v>360</v>
      </c>
      <c r="D9" s="3">
        <f>IFERROR(SUMIFS([2]!Table24[Expense Amount],[2]!Table24[PeriodNumber],"&lt;=" &amp; [2]Parameters!$J$5,[2]!Table24[Category],$B9),"")</f>
        <v>277.36</v>
      </c>
      <c r="E9" s="3">
        <v>210</v>
      </c>
      <c r="F9" s="3">
        <v>82.639999999999986</v>
      </c>
      <c r="G9" s="3">
        <v>83</v>
      </c>
      <c r="H9" s="28">
        <v>100</v>
      </c>
      <c r="K9" s="10"/>
      <c r="N9" s="5"/>
    </row>
    <row r="10" spans="1:14" x14ac:dyDescent="0.25">
      <c r="B10" t="s">
        <v>4</v>
      </c>
      <c r="C10" s="27">
        <v>7280</v>
      </c>
      <c r="D10" s="3">
        <f>IFERROR(SUMIFS([2]!Table24[Expense Amount],[2]!Table24[PeriodNumber],"&lt;=" &amp; [2]Parameters!$J$5,[2]!Table24[Category],$B10),"")</f>
        <v>4326</v>
      </c>
      <c r="E10" s="3">
        <v>4247</v>
      </c>
      <c r="F10" s="3">
        <v>2954</v>
      </c>
      <c r="G10" s="3">
        <v>-136</v>
      </c>
      <c r="H10" s="28">
        <v>7500</v>
      </c>
      <c r="K10" s="10"/>
      <c r="N10" s="5"/>
    </row>
    <row r="11" spans="1:14" x14ac:dyDescent="0.25">
      <c r="B11" t="s">
        <v>52</v>
      </c>
      <c r="C11" s="27">
        <v>0</v>
      </c>
      <c r="D11" s="3">
        <f>IFERROR(SUMIFS([2]!Table24[Expense Amount],[2]!Table24[PeriodNumber],"&lt;=" &amp; [2]Parameters!$J$5,[2]!Table24[Category],$B11),"")</f>
        <v>0</v>
      </c>
      <c r="E11" s="3">
        <v>0</v>
      </c>
      <c r="F11" s="3">
        <v>0</v>
      </c>
      <c r="G11" s="3">
        <v>0</v>
      </c>
      <c r="H11" s="28">
        <v>0</v>
      </c>
      <c r="I11" t="s">
        <v>77</v>
      </c>
      <c r="K11" s="10"/>
      <c r="N11" s="5"/>
    </row>
    <row r="12" spans="1:14" x14ac:dyDescent="0.25">
      <c r="B12" t="s">
        <v>5</v>
      </c>
      <c r="C12" s="27">
        <v>846</v>
      </c>
      <c r="D12" s="3">
        <f>IFERROR(SUMIFS([2]!Table24[Expense Amount],[2]!Table24[PeriodNumber],"&lt;=" &amp; [2]Parameters!$J$5,[2]!Table24[Category],$B12),"")</f>
        <v>181.74</v>
      </c>
      <c r="E12" s="3">
        <v>493.5</v>
      </c>
      <c r="F12" s="3">
        <v>664.26</v>
      </c>
      <c r="G12" s="3">
        <v>0</v>
      </c>
      <c r="H12" s="28">
        <v>846</v>
      </c>
      <c r="K12" s="10"/>
      <c r="N12" s="5"/>
    </row>
    <row r="13" spans="1:14" x14ac:dyDescent="0.25">
      <c r="B13" t="s">
        <v>31</v>
      </c>
      <c r="C13" s="27">
        <v>600</v>
      </c>
      <c r="D13" s="3">
        <f>IFERROR(SUMIFS([2]!Table24[Expense Amount],[2]!Table24[PeriodNumber],"&lt;=" &amp; [2]Parameters!$J$5,[2]!Table24[Category],$B13),"")</f>
        <v>225.76</v>
      </c>
      <c r="E13" s="3">
        <v>350</v>
      </c>
      <c r="F13" s="3">
        <v>374.24</v>
      </c>
      <c r="G13" s="3">
        <v>0</v>
      </c>
      <c r="H13" s="28">
        <v>500</v>
      </c>
      <c r="K13" s="10"/>
      <c r="N13" s="5"/>
    </row>
    <row r="14" spans="1:14" x14ac:dyDescent="0.25">
      <c r="B14" t="s">
        <v>17</v>
      </c>
      <c r="C14" s="27">
        <v>600</v>
      </c>
      <c r="D14" s="3">
        <f>IFERROR(SUMIFS([2]!Table24[Expense Amount],[2]!Table24[PeriodNumber],"&lt;=" &amp; [2]Parameters!$J$5,[2]!Table24[Category],$B14),"")</f>
        <v>15841.439999999999</v>
      </c>
      <c r="E14" s="3">
        <v>350</v>
      </c>
      <c r="F14" s="3">
        <v>-15241.439999999999</v>
      </c>
      <c r="G14" s="3">
        <v>-15241.44</v>
      </c>
      <c r="H14" s="28">
        <v>600</v>
      </c>
      <c r="I14" t="s">
        <v>68</v>
      </c>
      <c r="K14" s="10"/>
      <c r="N14" s="5"/>
    </row>
    <row r="15" spans="1:14" x14ac:dyDescent="0.25">
      <c r="B15" t="s">
        <v>32</v>
      </c>
      <c r="C15" s="27">
        <v>850</v>
      </c>
      <c r="D15" s="3">
        <f>IFERROR(SUMIFS([2]!Table24[Expense Amount],[2]!Table24[PeriodNumber],"&lt;=" &amp; [2]Parameters!$J$5,[2]!Table24[Category],$B15),"")</f>
        <v>1446.2399999999998</v>
      </c>
      <c r="E15" s="3">
        <v>495.83333333333331</v>
      </c>
      <c r="F15" s="3">
        <v>-596.23999999999978</v>
      </c>
      <c r="G15" s="3">
        <v>-596.24</v>
      </c>
      <c r="H15" s="28">
        <v>850</v>
      </c>
      <c r="I15" t="s">
        <v>67</v>
      </c>
      <c r="K15" s="10"/>
      <c r="N15" s="5"/>
    </row>
    <row r="16" spans="1:14" x14ac:dyDescent="0.25">
      <c r="B16" t="s">
        <v>8</v>
      </c>
      <c r="C16" s="27">
        <v>680</v>
      </c>
      <c r="D16" s="3">
        <f>IFERROR(SUMIFS([2]!Table24[Expense Amount],[2]!Table24[PeriodNumber],"&lt;=" &amp; [2]Parameters!$J$5,[2]!Table24[Category],$B16),"")</f>
        <v>738</v>
      </c>
      <c r="E16" s="3">
        <v>396.66666666666663</v>
      </c>
      <c r="F16" s="3">
        <v>-58</v>
      </c>
      <c r="G16" s="3">
        <v>-58</v>
      </c>
      <c r="H16" s="28">
        <v>740</v>
      </c>
      <c r="K16" s="10"/>
      <c r="N16" s="5"/>
    </row>
    <row r="17" spans="1:14" x14ac:dyDescent="0.25">
      <c r="B17" t="s">
        <v>14</v>
      </c>
      <c r="C17" s="27">
        <v>1900</v>
      </c>
      <c r="D17" s="3">
        <f>IFERROR(SUMIFS([2]!Table24[Expense Amount],[2]!Table24[PeriodNumber],"&lt;=" &amp; [2]Parameters!$J$5,[2]!Table24[Category],$B17),"")</f>
        <v>1937.52</v>
      </c>
      <c r="E17" s="3">
        <v>1108.3333333333335</v>
      </c>
      <c r="F17" s="3">
        <v>-37.519999999999982</v>
      </c>
      <c r="G17" s="3">
        <v>-37.520000000000003</v>
      </c>
      <c r="H17" s="28">
        <v>1200</v>
      </c>
      <c r="K17" s="10"/>
      <c r="N17" s="5"/>
    </row>
    <row r="18" spans="1:14" x14ac:dyDescent="0.25">
      <c r="B18" t="s">
        <v>16</v>
      </c>
      <c r="C18" s="27">
        <v>39000</v>
      </c>
      <c r="D18" s="3">
        <f>IFERROR(SUMIFS([2]!Table24[Expense Amount],[2]!Table24[PeriodNumber],"&lt;=" &amp; [2]Parameters!$J$5,[2]!Table24[Category],$B18),"")</f>
        <v>6023.7</v>
      </c>
      <c r="E18" s="3">
        <v>22750</v>
      </c>
      <c r="F18" s="3">
        <v>32976.300000000003</v>
      </c>
      <c r="G18" s="3">
        <v>30000</v>
      </c>
      <c r="H18" s="28">
        <v>2000</v>
      </c>
      <c r="K18" s="10"/>
      <c r="N18" s="5"/>
    </row>
    <row r="19" spans="1:14" x14ac:dyDescent="0.25">
      <c r="B19" t="s">
        <v>15</v>
      </c>
      <c r="C19" s="27">
        <v>1000</v>
      </c>
      <c r="D19" s="3">
        <f>IFERROR(SUMIFS([2]!Table24[Expense Amount],[2]!Table24[PeriodNumber],"&lt;=" &amp; [2]Parameters!$J$5,[2]!Table24[Category],$B19),"")</f>
        <v>0</v>
      </c>
      <c r="E19" s="3">
        <v>583.33333333333326</v>
      </c>
      <c r="F19" s="3">
        <v>1000</v>
      </c>
      <c r="G19" s="3">
        <v>1000</v>
      </c>
      <c r="H19" s="28">
        <v>0</v>
      </c>
      <c r="I19" t="s">
        <v>80</v>
      </c>
      <c r="K19" s="10"/>
      <c r="N19" s="5"/>
    </row>
    <row r="20" spans="1:14" x14ac:dyDescent="0.25">
      <c r="B20" t="s">
        <v>11</v>
      </c>
      <c r="C20" s="27">
        <v>216</v>
      </c>
      <c r="D20" s="3">
        <f>IFERROR(SUMIFS([2]!Table24[Expense Amount],[2]!Table24[PeriodNumber],"&lt;=" &amp; [2]Parameters!$J$5,[2]!Table24[Category],$B20),"")</f>
        <v>0</v>
      </c>
      <c r="E20" s="3">
        <v>126</v>
      </c>
      <c r="F20" s="3">
        <v>216</v>
      </c>
      <c r="G20" s="3">
        <v>216</v>
      </c>
      <c r="H20" s="28">
        <v>200</v>
      </c>
      <c r="K20" s="10"/>
      <c r="N20" s="5"/>
    </row>
    <row r="21" spans="1:14" x14ac:dyDescent="0.25">
      <c r="B21" t="s">
        <v>9</v>
      </c>
      <c r="C21" s="27">
        <v>458</v>
      </c>
      <c r="D21" s="3">
        <f>IFERROR(SUMIFS([2]!Table24[Expense Amount],[2]!Table24[PeriodNumber],"&lt;=" &amp; [2]Parameters!$J$5,[2]!Table24[Category],$B21),"")</f>
        <v>446.34</v>
      </c>
      <c r="E21" s="3">
        <v>267.16666666666663</v>
      </c>
      <c r="F21" s="3">
        <v>11.660000000000025</v>
      </c>
      <c r="G21" s="3">
        <v>11.66</v>
      </c>
      <c r="H21" s="28">
        <v>450</v>
      </c>
      <c r="K21" s="10"/>
      <c r="N21" s="5"/>
    </row>
    <row r="22" spans="1:14" x14ac:dyDescent="0.25">
      <c r="B22" t="s">
        <v>53</v>
      </c>
      <c r="C22" s="27">
        <v>4920</v>
      </c>
      <c r="D22" s="3">
        <f>IFERROR(SUMIFS([2]!Table24[Expense Amount],[2]!Table24[PeriodNumber],"&lt;=" &amp; [2]Parameters!$J$5,[2]!Table24[Category],$B22),"")</f>
        <v>2999.52</v>
      </c>
      <c r="E22" s="3">
        <v>2870</v>
      </c>
      <c r="F22" s="3">
        <v>1920.48</v>
      </c>
      <c r="G22" s="3">
        <v>-325</v>
      </c>
      <c r="H22" s="28">
        <v>6142.32</v>
      </c>
      <c r="I22" t="s">
        <v>71</v>
      </c>
      <c r="K22" s="10"/>
      <c r="N22" s="5"/>
    </row>
    <row r="23" spans="1:14" x14ac:dyDescent="0.25">
      <c r="B23" t="s">
        <v>13</v>
      </c>
      <c r="C23" s="27">
        <v>200</v>
      </c>
      <c r="D23" s="3">
        <f>IFERROR(SUMIFS([2]!Table24[Expense Amount],[2]!Table24[PeriodNumber],"&lt;=" &amp; [2]Parameters!$J$5,[2]!Table24[Category],$B23),"")</f>
        <v>0</v>
      </c>
      <c r="E23" s="3">
        <v>116.66666666666667</v>
      </c>
      <c r="F23" s="3">
        <v>200</v>
      </c>
      <c r="G23" s="3">
        <v>0</v>
      </c>
      <c r="H23" s="28">
        <v>200</v>
      </c>
      <c r="K23" s="10"/>
      <c r="N23" s="5"/>
    </row>
    <row r="24" spans="1:14" x14ac:dyDescent="0.25">
      <c r="A24" t="s">
        <v>22</v>
      </c>
      <c r="B24" t="s">
        <v>3</v>
      </c>
      <c r="C24" s="27">
        <v>2800</v>
      </c>
      <c r="D24" s="3">
        <f>IFERROR(SUMIFS([2]!Table24[Expense Amount],[2]!Table24[PeriodNumber],"&lt;=" &amp; [2]Parameters!$J$5,[2]!Table24[Category],$B24),"")</f>
        <v>2308.16</v>
      </c>
      <c r="E24" s="3">
        <v>1633.3333333333335</v>
      </c>
      <c r="F24" s="3">
        <v>491.84000000000015</v>
      </c>
      <c r="G24" s="3">
        <v>0</v>
      </c>
      <c r="H24" s="28">
        <v>2000</v>
      </c>
      <c r="K24" s="10"/>
      <c r="N24" s="5"/>
    </row>
    <row r="25" spans="1:14" x14ac:dyDescent="0.25">
      <c r="B25" t="s">
        <v>33</v>
      </c>
      <c r="C25" s="27">
        <v>29035.42</v>
      </c>
      <c r="D25" s="3">
        <f>IFERROR(SUMIFS([2]!Table24[Expense Amount],[2]!Table24[PeriodNumber],"&lt;=" &amp; [2]Parameters!$J$5,[2]!Table24[Category],$B25),"")</f>
        <v>0</v>
      </c>
      <c r="E25" s="3">
        <v>16937.328333333335</v>
      </c>
      <c r="F25" s="3">
        <v>29035.42</v>
      </c>
      <c r="G25" s="3">
        <v>29035.42</v>
      </c>
      <c r="H25" s="28"/>
      <c r="I25" t="s">
        <v>73</v>
      </c>
      <c r="K25" s="10"/>
      <c r="N25" s="5"/>
    </row>
    <row r="26" spans="1:14" x14ac:dyDescent="0.25">
      <c r="A26" t="s">
        <v>23</v>
      </c>
      <c r="B26" t="s">
        <v>6</v>
      </c>
      <c r="C26" s="27">
        <v>100</v>
      </c>
      <c r="D26" s="3">
        <f>IFERROR(SUMIFS([2]!Table24[Expense Amount],[2]!Table24[PeriodNumber],"&lt;=" &amp; [2]Parameters!$J$5,[2]!Table24[Category],$B26),"")</f>
        <v>0</v>
      </c>
      <c r="E26" s="3">
        <v>58.333333333333336</v>
      </c>
      <c r="F26" s="3">
        <v>100</v>
      </c>
      <c r="G26" s="3">
        <v>100</v>
      </c>
      <c r="H26" s="28">
        <v>100</v>
      </c>
      <c r="K26" s="10"/>
      <c r="N26" s="5"/>
    </row>
    <row r="27" spans="1:14" x14ac:dyDescent="0.25">
      <c r="B27" t="s">
        <v>34</v>
      </c>
      <c r="C27" s="27">
        <v>2350</v>
      </c>
      <c r="D27" s="3">
        <f>IFERROR(SUMIFS([2]!Table24[Expense Amount],[2]!Table24[PeriodNumber],"&lt;=" &amp; [2]Parameters!$J$5,[2]!Table24[Category],$B27),"")</f>
        <v>0</v>
      </c>
      <c r="E27" s="3">
        <v>1370.8333333333335</v>
      </c>
      <c r="F27" s="3">
        <v>2350</v>
      </c>
      <c r="G27" s="3">
        <v>2350</v>
      </c>
      <c r="H27" s="28">
        <v>100</v>
      </c>
      <c r="K27" s="10"/>
      <c r="N27" s="5"/>
    </row>
    <row r="28" spans="1:14" x14ac:dyDescent="0.25">
      <c r="A28" t="s">
        <v>24</v>
      </c>
      <c r="B28" t="s">
        <v>12</v>
      </c>
      <c r="C28" s="27">
        <v>300</v>
      </c>
      <c r="D28" s="3">
        <f>IFERROR(SUMIFS([2]!Table24[Expense Amount],[2]!Table24[PeriodNumber],"&lt;=" &amp; [2]Parameters!$J$5,[2]!Table24[Category],$B28),"")</f>
        <v>439.43</v>
      </c>
      <c r="E28" s="3">
        <v>175</v>
      </c>
      <c r="F28" s="3">
        <v>-139.43</v>
      </c>
      <c r="G28" s="3">
        <v>-139</v>
      </c>
      <c r="H28" s="28">
        <v>100</v>
      </c>
      <c r="K28" s="10"/>
      <c r="N28" s="5"/>
    </row>
    <row r="29" spans="1:14" x14ac:dyDescent="0.25">
      <c r="B29" t="s">
        <v>35</v>
      </c>
      <c r="C29" s="27">
        <v>0</v>
      </c>
      <c r="D29" s="3">
        <f>IFERROR(SUMIFS([2]!Table24[Expense Amount],[2]!Table24[PeriodNumber],"&lt;=" &amp; [2]Parameters!$J$5,[2]!Table24[Category],$B29),"")</f>
        <v>0</v>
      </c>
      <c r="E29" s="3">
        <v>0</v>
      </c>
      <c r="F29" s="3">
        <v>0</v>
      </c>
      <c r="G29" s="3">
        <v>0</v>
      </c>
      <c r="H29" s="28">
        <v>0</v>
      </c>
      <c r="I29" t="s">
        <v>78</v>
      </c>
      <c r="K29" s="20"/>
      <c r="N29" s="5"/>
    </row>
    <row r="30" spans="1:14" x14ac:dyDescent="0.25">
      <c r="C30" s="27"/>
      <c r="D30" s="3"/>
      <c r="E30" s="29"/>
      <c r="F30" s="3"/>
      <c r="G30" s="3"/>
      <c r="H30" s="28"/>
      <c r="K30" s="20"/>
      <c r="N30" s="5"/>
    </row>
    <row r="31" spans="1:14" ht="15.75" thickBot="1" x14ac:dyDescent="0.3">
      <c r="B31" s="24" t="s">
        <v>36</v>
      </c>
      <c r="C31" s="25">
        <f t="shared" ref="C31:E31" si="0">SUM(C2:C30)</f>
        <v>112066.42</v>
      </c>
      <c r="D31" s="25">
        <f>SUM(D3:D30)</f>
        <v>46952.249999999978</v>
      </c>
      <c r="E31" s="25">
        <f t="shared" si="0"/>
        <v>65372.411666666667</v>
      </c>
      <c r="F31" s="25">
        <f>SUM(F3:F30)</f>
        <v>65114.170000000006</v>
      </c>
      <c r="G31" s="25">
        <f>SUM(G3:G30)</f>
        <v>48354.229999999996</v>
      </c>
      <c r="H31" s="30">
        <f>SUM(H1:H30)</f>
        <v>44661.840000000004</v>
      </c>
      <c r="I31" t="s">
        <v>50</v>
      </c>
      <c r="K31" s="21"/>
    </row>
    <row r="32" spans="1:14" ht="35.25" thickBot="1" x14ac:dyDescent="0.3">
      <c r="B32" s="12" t="s">
        <v>37</v>
      </c>
      <c r="C32" s="13" t="s">
        <v>55</v>
      </c>
      <c r="D32" s="13" t="s">
        <v>38</v>
      </c>
      <c r="E32" s="13" t="s">
        <v>39</v>
      </c>
      <c r="F32" s="13" t="s">
        <v>40</v>
      </c>
      <c r="G32" s="11"/>
      <c r="H32" s="22"/>
      <c r="K32" s="21"/>
    </row>
    <row r="33" spans="1:11" ht="15.75" thickTop="1" x14ac:dyDescent="0.25">
      <c r="B33" t="s">
        <v>41</v>
      </c>
      <c r="C33" s="3">
        <v>29132</v>
      </c>
      <c r="D33" s="3">
        <v>29132</v>
      </c>
      <c r="E33" s="3"/>
      <c r="F33" s="3"/>
      <c r="G33" s="11"/>
      <c r="H33" s="22"/>
      <c r="K33" s="21"/>
    </row>
    <row r="34" spans="1:11" x14ac:dyDescent="0.25">
      <c r="B34" t="s">
        <v>42</v>
      </c>
      <c r="C34" s="3">
        <v>0</v>
      </c>
      <c r="D34" s="3">
        <v>2114.4699999999998</v>
      </c>
      <c r="E34" s="3"/>
      <c r="F34" s="14"/>
      <c r="G34" s="11"/>
      <c r="H34" s="22"/>
      <c r="K34" s="21"/>
    </row>
    <row r="35" spans="1:11" x14ac:dyDescent="0.25">
      <c r="B35" t="s">
        <v>43</v>
      </c>
      <c r="C35" s="3">
        <v>0</v>
      </c>
      <c r="D35" s="3">
        <v>998.3</v>
      </c>
      <c r="E35" s="3"/>
      <c r="F35" s="3"/>
      <c r="G35" s="11"/>
      <c r="H35" s="22"/>
      <c r="K35" s="21"/>
    </row>
    <row r="36" spans="1:11" x14ac:dyDescent="0.25">
      <c r="B36" t="s">
        <v>44</v>
      </c>
      <c r="C36" s="3">
        <v>0</v>
      </c>
      <c r="D36" s="3">
        <v>12257.2</v>
      </c>
      <c r="E36" s="3"/>
      <c r="F36" s="3"/>
      <c r="G36" s="11"/>
      <c r="H36" s="22"/>
      <c r="K36" s="21"/>
    </row>
    <row r="37" spans="1:11" x14ac:dyDescent="0.25">
      <c r="B37" t="s">
        <v>45</v>
      </c>
      <c r="C37" s="3"/>
      <c r="D37" s="3">
        <v>498.5</v>
      </c>
      <c r="E37" s="3"/>
      <c r="F37" s="3"/>
      <c r="G37" s="11"/>
      <c r="H37" s="22"/>
      <c r="K37" s="21"/>
    </row>
    <row r="38" spans="1:11" x14ac:dyDescent="0.25">
      <c r="B38" t="s">
        <v>46</v>
      </c>
      <c r="C38" s="3"/>
      <c r="D38" s="3">
        <v>27698.42</v>
      </c>
      <c r="E38" s="3"/>
      <c r="F38" s="3"/>
      <c r="G38" s="11"/>
      <c r="H38" s="22"/>
      <c r="K38" s="21"/>
    </row>
    <row r="39" spans="1:11" x14ac:dyDescent="0.25">
      <c r="B39" t="s">
        <v>47</v>
      </c>
      <c r="C39" s="3"/>
      <c r="D39" s="3">
        <v>366.19</v>
      </c>
      <c r="E39" s="3"/>
      <c r="F39" s="3"/>
      <c r="G39" s="11"/>
      <c r="H39" s="22"/>
      <c r="K39" s="21"/>
    </row>
    <row r="40" spans="1:11" x14ac:dyDescent="0.25">
      <c r="B40" t="s">
        <v>48</v>
      </c>
      <c r="C40" s="3">
        <v>0</v>
      </c>
      <c r="D40" s="3">
        <v>0</v>
      </c>
      <c r="E40" s="3"/>
      <c r="F40" s="3"/>
      <c r="G40" s="11"/>
      <c r="H40" s="22"/>
      <c r="K40" s="21"/>
    </row>
    <row r="41" spans="1:11" ht="15.75" thickBot="1" x14ac:dyDescent="0.3">
      <c r="B41" s="6" t="s">
        <v>37</v>
      </c>
      <c r="C41" s="7">
        <v>29132</v>
      </c>
      <c r="D41" s="7">
        <v>73065.08</v>
      </c>
      <c r="E41" s="7">
        <v>33447.910000000003</v>
      </c>
      <c r="F41" s="7">
        <v>21707.45</v>
      </c>
    </row>
    <row r="42" spans="1:11" ht="15.75" thickTop="1" x14ac:dyDescent="0.25">
      <c r="D42" s="4"/>
    </row>
    <row r="43" spans="1:11" x14ac:dyDescent="0.25">
      <c r="A43" t="s">
        <v>25</v>
      </c>
      <c r="C43" s="16">
        <v>65331.16</v>
      </c>
      <c r="D43" s="4" t="s">
        <v>26</v>
      </c>
    </row>
    <row r="44" spans="1:11" x14ac:dyDescent="0.25">
      <c r="C44" s="16">
        <v>33447.910000000003</v>
      </c>
      <c r="D44" s="4" t="s">
        <v>27</v>
      </c>
    </row>
    <row r="45" spans="1:11" ht="15.75" thickBot="1" x14ac:dyDescent="0.3">
      <c r="C45" s="23">
        <f>SUM(C43:C44)</f>
        <v>98779.07</v>
      </c>
    </row>
    <row r="46" spans="1:11" ht="15.75" thickTop="1" x14ac:dyDescent="0.25">
      <c r="A46" t="s">
        <v>58</v>
      </c>
      <c r="C46" s="9"/>
    </row>
    <row r="47" spans="1:11" x14ac:dyDescent="0.25">
      <c r="A47" t="s">
        <v>49</v>
      </c>
      <c r="C47" s="18">
        <v>560</v>
      </c>
    </row>
    <row r="48" spans="1:11" x14ac:dyDescent="0.25">
      <c r="A48" t="s">
        <v>74</v>
      </c>
      <c r="C48" s="18">
        <v>4860</v>
      </c>
    </row>
    <row r="49" spans="1:4" ht="15.75" thickBot="1" x14ac:dyDescent="0.3">
      <c r="A49" s="4" t="s">
        <v>59</v>
      </c>
      <c r="C49" s="17">
        <f>SUM(C46:C48)</f>
        <v>5420</v>
      </c>
    </row>
    <row r="50" spans="1:4" x14ac:dyDescent="0.25">
      <c r="C50" s="9"/>
    </row>
    <row r="51" spans="1:4" x14ac:dyDescent="0.25">
      <c r="A51" s="4"/>
      <c r="C51" s="15"/>
    </row>
    <row r="52" spans="1:4" x14ac:dyDescent="0.25">
      <c r="A52" t="s">
        <v>28</v>
      </c>
      <c r="C52" s="18">
        <v>16812.32</v>
      </c>
    </row>
    <row r="53" spans="1:4" x14ac:dyDescent="0.25">
      <c r="A53" t="s">
        <v>56</v>
      </c>
      <c r="C53" s="18">
        <v>30000</v>
      </c>
    </row>
    <row r="54" spans="1:4" x14ac:dyDescent="0.25">
      <c r="A54" t="s">
        <v>75</v>
      </c>
      <c r="C54" s="18">
        <v>29035</v>
      </c>
    </row>
    <row r="55" spans="1:4" x14ac:dyDescent="0.25">
      <c r="A55" t="s">
        <v>57</v>
      </c>
      <c r="C55" s="18">
        <v>2350</v>
      </c>
    </row>
    <row r="56" spans="1:4" ht="15.75" thickBot="1" x14ac:dyDescent="0.3">
      <c r="C56" s="17">
        <f>SUM(C52:C55)</f>
        <v>78197.320000000007</v>
      </c>
    </row>
    <row r="57" spans="1:4" x14ac:dyDescent="0.25">
      <c r="C57" s="18"/>
    </row>
    <row r="58" spans="1:4" ht="15.75" thickBot="1" x14ac:dyDescent="0.3">
      <c r="A58" s="4" t="s">
        <v>29</v>
      </c>
      <c r="C58" s="17">
        <v>26001.75</v>
      </c>
      <c r="D58" t="s">
        <v>50</v>
      </c>
    </row>
    <row r="60" spans="1:4" ht="15.75" thickBot="1" x14ac:dyDescent="0.3">
      <c r="A60" s="4" t="s">
        <v>51</v>
      </c>
      <c r="C60" s="17">
        <v>21707.45</v>
      </c>
    </row>
    <row r="61" spans="1:4" x14ac:dyDescent="0.25">
      <c r="A61" s="4"/>
      <c r="C61" s="11"/>
    </row>
    <row r="62" spans="1:4" x14ac:dyDescent="0.25">
      <c r="A62" t="s">
        <v>76</v>
      </c>
      <c r="C62" s="11"/>
    </row>
    <row r="63" spans="1:4" x14ac:dyDescent="0.25">
      <c r="C63" s="11"/>
    </row>
    <row r="64" spans="1:4" x14ac:dyDescent="0.25">
      <c r="A64" t="s">
        <v>81</v>
      </c>
      <c r="C64" s="18"/>
    </row>
    <row r="65" spans="1:3" x14ac:dyDescent="0.25">
      <c r="C65" s="19"/>
    </row>
    <row r="66" spans="1:3" x14ac:dyDescent="0.25">
      <c r="A66" t="s">
        <v>82</v>
      </c>
      <c r="C66" s="9"/>
    </row>
    <row r="67" spans="1:3" x14ac:dyDescent="0.25">
      <c r="A67" t="s">
        <v>79</v>
      </c>
      <c r="C67" s="26" t="s">
        <v>83</v>
      </c>
    </row>
    <row r="68" spans="1:3" x14ac:dyDescent="0.25">
      <c r="C68" s="19"/>
    </row>
    <row r="70" spans="1:3" x14ac:dyDescent="0.25">
      <c r="A70" t="s">
        <v>84</v>
      </c>
    </row>
  </sheetData>
  <conditionalFormatting sqref="F33:F39">
    <cfRule type="cellIs" dxfId="2" priority="2" operator="greaterThan">
      <formula>0</formula>
    </cfRule>
  </conditionalFormatting>
  <conditionalFormatting sqref="F40">
    <cfRule type="cellIs" dxfId="1" priority="1" operator="lessThan">
      <formula>0</formula>
    </cfRule>
  </conditionalFormatting>
  <conditionalFormatting sqref="F3:G31 K31:K40 G32:G40">
    <cfRule type="cellIs" dxfId="0" priority="3" operator="lessThan">
      <formula>0</formula>
    </cfRule>
  </conditionalFormatting>
  <dataValidations count="2">
    <dataValidation type="list" allowBlank="1" showInputMessage="1" showErrorMessage="1" sqref="B3" xr:uid="{FFF9936E-EC77-4BB6-80BC-D97C20603271}">
      <formula1>INDIRECT("CategoryTable[Name]")</formula1>
    </dataValidation>
    <dataValidation type="list" allowBlank="1" showInputMessage="1" promptTitle="Categories" prompt="Select a category from the drop-down list." sqref="B4:B41" xr:uid="{A1E217E3-882F-49CB-A8BF-F9F704B36A6D}">
      <formula1>INDIRECT("CategoryTable[Name]")</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Phillips</dc:creator>
  <cp:lastModifiedBy>Nicola Phillips</cp:lastModifiedBy>
  <cp:lastPrinted>2025-10-30T11:49:06Z</cp:lastPrinted>
  <dcterms:created xsi:type="dcterms:W3CDTF">2019-10-24T09:01:17Z</dcterms:created>
  <dcterms:modified xsi:type="dcterms:W3CDTF">2025-10-30T11:50:44Z</dcterms:modified>
</cp:coreProperties>
</file>