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LANDFORDSTMARYPARISHCOUNCIL\Budgets\"/>
    </mc:Choice>
  </mc:AlternateContent>
  <xr:revisionPtr revIDLastSave="0" documentId="13_ncr:1_{53FFC898-60AD-43CD-B88D-DF0DCF043EAA}" xr6:coauthVersionLast="45" xr6:coauthVersionMax="45" xr10:uidLastSave="{00000000-0000-0000-0000-000000000000}"/>
  <bookViews>
    <workbookView xWindow="-120" yWindow="-120" windowWidth="20730" windowHeight="11160" xr2:uid="{6075D94F-CAD6-4447-95C9-4798281B16F4}"/>
  </bookViews>
  <sheets>
    <sheet name="Sheet1" sheetId="1" r:id="rId1"/>
  </sheets>
  <externalReferences>
    <externalReference r:id="rId2"/>
  </externalReferences>
  <definedNames>
    <definedName name="EndOfPeriod">[1]Parameters!$I$5</definedName>
    <definedName name="YearEnd">[1]Parameters!$F$2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  <c r="B29" i="1"/>
  <c r="C28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2" i="1"/>
  <c r="C29" i="1" l="1"/>
</calcChain>
</file>

<file path=xl/sharedStrings.xml><?xml version="1.0" encoding="utf-8"?>
<sst xmlns="http://schemas.openxmlformats.org/spreadsheetml/2006/main" count="45" uniqueCount="45">
  <si>
    <t>Category</t>
  </si>
  <si>
    <t>Clerk's Expenses</t>
  </si>
  <si>
    <t>Clerk's Wages</t>
  </si>
  <si>
    <t>Grants &amp; Donations</t>
  </si>
  <si>
    <t>Grass Cutting</t>
  </si>
  <si>
    <t>Hall Hire</t>
  </si>
  <si>
    <t>Insurance</t>
  </si>
  <si>
    <t>Membership Fees</t>
  </si>
  <si>
    <t>Neighbourhood Plan</t>
  </si>
  <si>
    <t>Other Maintenance</t>
  </si>
  <si>
    <t>Parish Council expenses</t>
  </si>
  <si>
    <t>Audit &amp; Governance</t>
  </si>
  <si>
    <t>Stationery</t>
  </si>
  <si>
    <t>Training &amp; Seminars</t>
  </si>
  <si>
    <t>Health and safety</t>
  </si>
  <si>
    <t>Allotment</t>
  </si>
  <si>
    <t>British Legion</t>
  </si>
  <si>
    <t>Waste Bins</t>
  </si>
  <si>
    <t xml:space="preserve">Highways maint </t>
  </si>
  <si>
    <t>outdoor gym</t>
  </si>
  <si>
    <t xml:space="preserve">Election </t>
  </si>
  <si>
    <t xml:space="preserve">Village Hall </t>
  </si>
  <si>
    <t>Play Area</t>
  </si>
  <si>
    <t>community benefit</t>
  </si>
  <si>
    <t xml:space="preserve">pension </t>
  </si>
  <si>
    <t>Miscellaneous (Exp)</t>
  </si>
  <si>
    <t>Expenditure</t>
  </si>
  <si>
    <t>EOY funds to transfer to 20-21</t>
  </si>
  <si>
    <t>contingency</t>
  </si>
  <si>
    <t>Funds reserved</t>
  </si>
  <si>
    <t>Proposed budget 2020-21</t>
  </si>
  <si>
    <t>As you can see above, I have worked out estimated required cost for the running of the Parish Council 2020-21.</t>
  </si>
  <si>
    <t>Funds required 2020-21</t>
  </si>
  <si>
    <t xml:space="preserve">last year the precept was set at £20610.00, which on the Dorset For You website, shows the residents of the village pay £41.90 a year towards the </t>
  </si>
  <si>
    <t>PC precept.</t>
  </si>
  <si>
    <t>With ongoing additional costs being referred down from Dorset Council and the Parish Council should not use community benefit for running costs,</t>
  </si>
  <si>
    <t xml:space="preserve"> I would recommend that the PC increase their precept by 5% to £21640.50</t>
  </si>
  <si>
    <t xml:space="preserve">We do have to take into consideration the money reserved, but we must make sure that the everyday running costs are covered by the precept, </t>
  </si>
  <si>
    <t xml:space="preserve"> will always be available for at least the running costs.</t>
  </si>
  <si>
    <t>which at the moment it is not, so if the Parish Council start to increase the precept a bit at a time each year, this will ensure that funds</t>
  </si>
  <si>
    <t xml:space="preserve">What this means to the residents of the village. On a band D working out, the residents pay £41.90 a year towards the precept.  </t>
  </si>
  <si>
    <t xml:space="preserve">By working out the proposed present against the amount of housing in the village (including the new estate) </t>
  </si>
  <si>
    <t xml:space="preserve">and taking into account the discount, exemptions and council tax support it reduces the houses to 557, increase for persimmon development  </t>
  </si>
  <si>
    <t xml:space="preserve">, so £2000.00 will be £40.59 a year and £3000.00 will be £42.39 a year.  </t>
  </si>
  <si>
    <t>(last year this was calculated at 493.1). So for an increase of £1000.00 will cost the residents cost worked out on a  band D equivalent £38.79 a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</si>
</sst>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&quot;£&quot;#,##0.00"/>
    <numFmt numFmtId="166" formatCode="_-[$£-809]* #,##0.00_-;\-[$£-809]* #,##0.00_-;_-[$£-809]* &quot;-&quot;??_-;_-@_-"/>
  </numFmts>
  <fonts count="6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0" borderId="2" applyNumberFormat="0" applyFill="0" applyAlignment="0" applyProtection="0"/>
  </cellStyleXfs>
  <cellXfs count="15">
    <xf numFmtId="0" fontId="0" fillId="0" borderId="0" xfId="0"/>
    <xf numFmtId="0" fontId="1" fillId="2" borderId="1" xfId="1" applyFill="1" applyAlignment="1">
      <alignment horizontal="center" vertical="center" wrapText="1"/>
    </xf>
    <xf numFmtId="164" fontId="2" fillId="2" borderId="1" xfId="1" applyNumberFormat="1" applyFont="1" applyFill="1" applyAlignment="1">
      <alignment horizontal="center" vertical="center" wrapText="1"/>
    </xf>
    <xf numFmtId="164" fontId="0" fillId="0" borderId="0" xfId="0" applyNumberFormat="1"/>
    <xf numFmtId="0" fontId="3" fillId="0" borderId="2" xfId="2"/>
    <xf numFmtId="165" fontId="3" fillId="0" borderId="2" xfId="2" applyNumberFormat="1"/>
    <xf numFmtId="164" fontId="3" fillId="0" borderId="2" xfId="2" applyNumberFormat="1"/>
    <xf numFmtId="164" fontId="3" fillId="0" borderId="3" xfId="2" applyNumberFormat="1" applyBorder="1"/>
    <xf numFmtId="164" fontId="1" fillId="3" borderId="1" xfId="1" applyNumberFormat="1" applyFill="1" applyAlignment="1">
      <alignment horizontal="center" vertical="center" wrapText="1"/>
    </xf>
    <xf numFmtId="166" fontId="0" fillId="0" borderId="0" xfId="0" applyNumberFormat="1"/>
    <xf numFmtId="164" fontId="4" fillId="0" borderId="0" xfId="0" applyNumberFormat="1" applyFont="1"/>
    <xf numFmtId="164" fontId="5" fillId="0" borderId="2" xfId="2" applyNumberFormat="1" applyFont="1"/>
    <xf numFmtId="166" fontId="3" fillId="0" borderId="4" xfId="2" applyNumberFormat="1" applyFill="1" applyBorder="1"/>
    <xf numFmtId="166" fontId="2" fillId="2" borderId="1" xfId="1" applyNumberFormat="1" applyFont="1" applyFill="1" applyAlignment="1">
      <alignment horizontal="center" vertical="center" wrapText="1"/>
    </xf>
    <xf numFmtId="166" fontId="3" fillId="0" borderId="4" xfId="0" applyNumberFormat="1" applyFont="1" applyBorder="1"/>
  </cellXfs>
  <cellStyles count="3">
    <cellStyle name="Heading 2" xfId="1" builtinId="17"/>
    <cellStyle name="Normal" xfId="0" builtinId="0"/>
    <cellStyle name="Total" xfId="2" builtinId="2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LANDFORDSTMARYPARISHCOUNCIL/Accounts/Accounts%202019-2020/Cash%20book%202019%20-%202020%20b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s"/>
      <sheetName val="Bank Reconciliation"/>
      <sheetName val="Management Account"/>
      <sheetName val="Sheet1"/>
      <sheetName val="Parameters"/>
      <sheetName val="Categories List"/>
      <sheetName val="Sheet2"/>
    </sheetNames>
    <sheetDataSet>
      <sheetData sheetId="0"/>
      <sheetData sheetId="1"/>
      <sheetData sheetId="2"/>
      <sheetData sheetId="3"/>
      <sheetData sheetId="4">
        <row r="2">
          <cell r="F2">
            <v>43921</v>
          </cell>
        </row>
        <row r="5">
          <cell r="I5">
            <v>43890</v>
          </cell>
          <cell r="J5">
            <v>11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C219-4C9D-477A-BCB2-99807E43BD3A}">
  <dimension ref="A2:G52"/>
  <sheetViews>
    <sheetView tabSelected="1" topLeftCell="A49" workbookViewId="0">
      <selection activeCell="G54" sqref="G54"/>
    </sheetView>
  </sheetViews>
  <sheetFormatPr defaultRowHeight="15" x14ac:dyDescent="0.25"/>
  <cols>
    <col min="1" max="1" width="22.42578125" customWidth="1"/>
    <col min="2" max="2" width="11.140625" customWidth="1"/>
    <col min="3" max="3" width="13.42578125" customWidth="1"/>
    <col min="4" max="4" width="11.42578125" customWidth="1"/>
    <col min="5" max="5" width="14.140625" customWidth="1"/>
    <col min="6" max="6" width="12" customWidth="1"/>
    <col min="7" max="7" width="16.140625" customWidth="1"/>
    <col min="8" max="8" width="15" customWidth="1"/>
    <col min="9" max="9" width="14.5703125" customWidth="1"/>
    <col min="10" max="10" width="18.140625" customWidth="1"/>
  </cols>
  <sheetData>
    <row r="2" spans="1:7" ht="60.75" thickBot="1" x14ac:dyDescent="0.3">
      <c r="A2" s="1" t="s">
        <v>0</v>
      </c>
      <c r="B2" s="2" t="str">
        <f>"Budget - Year to " &amp; TEXT(YearEnd,"mmmm yyyy")</f>
        <v>Budget - Year to March 2020</v>
      </c>
      <c r="C2" s="2" t="str">
        <f>"Expenditure to " &amp; TEXT(EndOfPeriod,"dd mmm yyyy")</f>
        <v>Expenditure to 29 Feb 2020</v>
      </c>
      <c r="D2" s="2" t="s">
        <v>27</v>
      </c>
      <c r="E2" s="2" t="s">
        <v>32</v>
      </c>
      <c r="F2" s="2" t="s">
        <v>29</v>
      </c>
      <c r="G2" s="13" t="s">
        <v>30</v>
      </c>
    </row>
    <row r="3" spans="1:7" ht="15.75" thickTop="1" x14ac:dyDescent="0.25">
      <c r="A3" t="s">
        <v>1</v>
      </c>
      <c r="B3" s="3">
        <v>1170</v>
      </c>
      <c r="C3" s="3">
        <f>IFERROR(SUMIFS([1]!Table24[Expense Amount],[1]!Table24[PeriodNumber],"&lt;=" &amp; [1]Parameters!$J$5,[1]!Table24[Category],$A3),"")</f>
        <v>983.94999999999993</v>
      </c>
      <c r="D3" s="3">
        <v>0</v>
      </c>
      <c r="E3" s="9">
        <v>1170</v>
      </c>
      <c r="F3" s="10">
        <v>0</v>
      </c>
      <c r="G3" s="9">
        <v>1170</v>
      </c>
    </row>
    <row r="4" spans="1:7" x14ac:dyDescent="0.25">
      <c r="A4" t="s">
        <v>2</v>
      </c>
      <c r="B4" s="3">
        <v>7300</v>
      </c>
      <c r="C4" s="3">
        <f>IFERROR(SUMIFS([1]!Table24[Expense Amount],[1]!Table24[PeriodNumber],"&lt;=" &amp; [1]Parameters!$J$5,[1]!Table24[Category],$A4),"")</f>
        <v>6746.8700000000017</v>
      </c>
      <c r="D4" s="3">
        <v>0</v>
      </c>
      <c r="E4" s="9">
        <v>9000</v>
      </c>
      <c r="F4" s="10">
        <v>0</v>
      </c>
      <c r="G4" s="9">
        <v>9000</v>
      </c>
    </row>
    <row r="5" spans="1:7" x14ac:dyDescent="0.25">
      <c r="A5" t="s">
        <v>3</v>
      </c>
      <c r="B5" s="3">
        <v>900</v>
      </c>
      <c r="C5" s="3">
        <f>IFERROR(SUMIFS([1]!Table24[Expense Amount],[1]!Table24[PeriodNumber],"&lt;=" &amp; [1]Parameters!$J$5,[1]!Table24[Category],$A5),"")</f>
        <v>300</v>
      </c>
      <c r="D5" s="3">
        <v>0</v>
      </c>
      <c r="E5" s="9">
        <v>1000</v>
      </c>
      <c r="F5" s="10">
        <v>0</v>
      </c>
      <c r="G5" s="9">
        <v>1000</v>
      </c>
    </row>
    <row r="6" spans="1:7" x14ac:dyDescent="0.25">
      <c r="A6" t="s">
        <v>4</v>
      </c>
      <c r="B6" s="3">
        <v>4000</v>
      </c>
      <c r="C6" s="3">
        <f>IFERROR(SUMIFS([1]!Table24[Expense Amount],[1]!Table24[PeriodNumber],"&lt;=" &amp; [1]Parameters!$J$5,[1]!Table24[Category],$A6),"")</f>
        <v>5817</v>
      </c>
      <c r="D6" s="3">
        <v>0</v>
      </c>
      <c r="E6" s="9">
        <v>6000</v>
      </c>
      <c r="F6" s="10">
        <v>0</v>
      </c>
      <c r="G6" s="9">
        <v>6000</v>
      </c>
    </row>
    <row r="7" spans="1:7" x14ac:dyDescent="0.25">
      <c r="A7" t="s">
        <v>5</v>
      </c>
      <c r="B7" s="3"/>
      <c r="C7" s="3">
        <f>IFERROR(SUMIFS([1]!Table24[Expense Amount],[1]!Table24[PeriodNumber],"&lt;=" &amp; [1]Parameters!$J$5,[1]!Table24[Category],$A7),"")</f>
        <v>150</v>
      </c>
      <c r="D7" s="3">
        <v>0</v>
      </c>
      <c r="E7" s="9">
        <v>0</v>
      </c>
      <c r="F7" s="10">
        <v>0</v>
      </c>
      <c r="G7" s="9">
        <v>0</v>
      </c>
    </row>
    <row r="8" spans="1:7" x14ac:dyDescent="0.25">
      <c r="A8" t="s">
        <v>6</v>
      </c>
      <c r="B8" s="3">
        <v>600</v>
      </c>
      <c r="C8" s="3">
        <f>IFERROR(SUMIFS([1]!Table24[Expense Amount],[1]!Table24[PeriodNumber],"&lt;=" &amp; [1]Parameters!$J$5,[1]!Table24[Category],$A8),"")</f>
        <v>623.62</v>
      </c>
      <c r="D8" s="3">
        <v>0</v>
      </c>
      <c r="E8" s="9">
        <v>680</v>
      </c>
      <c r="F8" s="10">
        <v>0</v>
      </c>
      <c r="G8" s="9">
        <v>680</v>
      </c>
    </row>
    <row r="9" spans="1:7" x14ac:dyDescent="0.25">
      <c r="A9" t="s">
        <v>7</v>
      </c>
      <c r="B9" s="3">
        <v>1070</v>
      </c>
      <c r="C9" s="3">
        <f>IFERROR(SUMIFS([1]!Table24[Expense Amount],[1]!Table24[PeriodNumber],"&lt;=" &amp; [1]Parameters!$J$5,[1]!Table24[Category],$A9),"")</f>
        <v>696.86</v>
      </c>
      <c r="D9" s="3">
        <v>373</v>
      </c>
      <c r="E9" s="9">
        <v>1000</v>
      </c>
      <c r="F9" s="10">
        <v>0</v>
      </c>
      <c r="G9" s="9">
        <v>600</v>
      </c>
    </row>
    <row r="10" spans="1:7" x14ac:dyDescent="0.25">
      <c r="A10" t="s">
        <v>8</v>
      </c>
      <c r="B10" s="3">
        <v>250</v>
      </c>
      <c r="C10" s="3">
        <f>IFERROR(SUMIFS([1]!Table24[Expense Amount],[1]!Table24[PeriodNumber],"&lt;=" &amp; [1]Parameters!$J$5,[1]!Table24[Category],$A10),"")</f>
        <v>1497.22</v>
      </c>
      <c r="D10" s="3">
        <v>0</v>
      </c>
      <c r="E10" s="9">
        <v>250</v>
      </c>
      <c r="F10" s="10">
        <v>2000</v>
      </c>
      <c r="G10" s="9">
        <v>0</v>
      </c>
    </row>
    <row r="11" spans="1:7" x14ac:dyDescent="0.25">
      <c r="A11" t="s">
        <v>9</v>
      </c>
      <c r="B11" s="3">
        <v>200</v>
      </c>
      <c r="C11" s="3">
        <f>IFERROR(SUMIFS([1]!Table24[Expense Amount],[1]!Table24[PeriodNumber],"&lt;=" &amp; [1]Parameters!$J$5,[1]!Table24[Category],$A11),"")</f>
        <v>234</v>
      </c>
      <c r="D11" s="3">
        <v>200</v>
      </c>
      <c r="E11" s="9">
        <v>200</v>
      </c>
      <c r="F11" s="10">
        <v>0</v>
      </c>
      <c r="G11" s="9">
        <v>0</v>
      </c>
    </row>
    <row r="12" spans="1:7" x14ac:dyDescent="0.25">
      <c r="A12" t="s">
        <v>10</v>
      </c>
      <c r="B12" s="3">
        <v>700</v>
      </c>
      <c r="C12" s="3">
        <f>IFERROR(SUMIFS([1]!Table24[Expense Amount],[1]!Table24[PeriodNumber],"&lt;=" &amp; [1]Parameters!$J$5,[1]!Table24[Category],$A12),"")</f>
        <v>1323.5</v>
      </c>
      <c r="D12" s="3">
        <v>0</v>
      </c>
      <c r="E12" s="9">
        <v>700</v>
      </c>
      <c r="F12" s="10">
        <v>0</v>
      </c>
      <c r="G12" s="9">
        <v>700</v>
      </c>
    </row>
    <row r="13" spans="1:7" x14ac:dyDescent="0.25">
      <c r="A13" t="s">
        <v>11</v>
      </c>
      <c r="B13" s="3">
        <v>400</v>
      </c>
      <c r="C13" s="3">
        <f>IFERROR(SUMIFS([1]!Table24[Expense Amount],[1]!Table24[PeriodNumber],"&lt;=" &amp; [1]Parameters!$J$5,[1]!Table24[Category],$A13),"")</f>
        <v>528</v>
      </c>
      <c r="D13" s="3">
        <v>0</v>
      </c>
      <c r="E13" s="9">
        <v>450</v>
      </c>
      <c r="F13" s="10">
        <v>0</v>
      </c>
      <c r="G13" s="9">
        <v>450</v>
      </c>
    </row>
    <row r="14" spans="1:7" x14ac:dyDescent="0.25">
      <c r="A14" t="s">
        <v>12</v>
      </c>
      <c r="B14" s="3">
        <v>400</v>
      </c>
      <c r="C14" s="3">
        <f>IFERROR(SUMIFS([1]!Table24[Expense Amount],[1]!Table24[PeriodNumber],"&lt;=" &amp; [1]Parameters!$J$5,[1]!Table24[Category],$A14),"")</f>
        <v>346.08000000000004</v>
      </c>
      <c r="D14" s="3">
        <v>200</v>
      </c>
      <c r="E14" s="9">
        <v>400</v>
      </c>
      <c r="F14" s="10">
        <v>0</v>
      </c>
      <c r="G14" s="9">
        <v>200</v>
      </c>
    </row>
    <row r="15" spans="1:7" x14ac:dyDescent="0.25">
      <c r="A15" t="s">
        <v>13</v>
      </c>
      <c r="B15" s="3">
        <v>400</v>
      </c>
      <c r="C15" s="3">
        <f>IFERROR(SUMIFS([1]!Table24[Expense Amount],[1]!Table24[PeriodNumber],"&lt;=" &amp; [1]Parameters!$J$5,[1]!Table24[Category],$A15),"")</f>
        <v>527.64</v>
      </c>
      <c r="D15" s="3">
        <v>0</v>
      </c>
      <c r="E15" s="9">
        <v>400</v>
      </c>
      <c r="F15" s="10">
        <v>0</v>
      </c>
      <c r="G15" s="9">
        <v>400</v>
      </c>
    </row>
    <row r="16" spans="1:7" x14ac:dyDescent="0.25">
      <c r="A16" t="s">
        <v>14</v>
      </c>
      <c r="B16" s="3">
        <v>200</v>
      </c>
      <c r="C16" s="3">
        <f>IFERROR(SUMIFS([1]!Table24[Expense Amount],[1]!Table24[PeriodNumber],"&lt;=" &amp; [1]Parameters!$J$5,[1]!Table24[Category],$A16),"")</f>
        <v>52.61</v>
      </c>
      <c r="D16" s="3">
        <v>0</v>
      </c>
      <c r="E16" s="9">
        <v>300</v>
      </c>
      <c r="F16" s="10">
        <v>0</v>
      </c>
      <c r="G16" s="9">
        <v>300</v>
      </c>
    </row>
    <row r="17" spans="1:7" x14ac:dyDescent="0.25">
      <c r="A17" t="s">
        <v>15</v>
      </c>
      <c r="B17" s="3">
        <v>200</v>
      </c>
      <c r="C17" s="3">
        <f>IFERROR(SUMIFS([1]!Table24[Expense Amount],[1]!Table24[PeriodNumber],"&lt;=" &amp; [1]Parameters!$J$5,[1]!Table24[Category],$A17),"")</f>
        <v>576</v>
      </c>
      <c r="D17" s="3">
        <v>0</v>
      </c>
      <c r="E17" s="9">
        <v>300</v>
      </c>
      <c r="F17" s="10">
        <v>824</v>
      </c>
      <c r="G17" s="9">
        <v>300</v>
      </c>
    </row>
    <row r="18" spans="1:7" x14ac:dyDescent="0.25">
      <c r="A18" t="s">
        <v>16</v>
      </c>
      <c r="B18" s="3">
        <v>60</v>
      </c>
      <c r="C18" s="3">
        <f>IFERROR(SUMIFS([1]!Table24[Expense Amount],[1]!Table24[PeriodNumber],"&lt;=" &amp; [1]Parameters!$J$5,[1]!Table24[Category],$A18),"")</f>
        <v>0</v>
      </c>
      <c r="D18" s="3">
        <v>0</v>
      </c>
      <c r="E18" s="9">
        <v>60</v>
      </c>
      <c r="F18" s="10">
        <v>0</v>
      </c>
      <c r="G18" s="9">
        <v>60</v>
      </c>
    </row>
    <row r="19" spans="1:7" x14ac:dyDescent="0.25">
      <c r="A19" t="s">
        <v>17</v>
      </c>
      <c r="B19" s="3">
        <v>1500</v>
      </c>
      <c r="C19" s="3">
        <f>IFERROR(SUMIFS([1]!Table24[Expense Amount],[1]!Table24[PeriodNumber],"&lt;=" &amp; [1]Parameters!$J$5,[1]!Table24[Category],$A19),"")</f>
        <v>1497.6</v>
      </c>
      <c r="D19" s="3">
        <v>0</v>
      </c>
      <c r="E19" s="9">
        <v>1500</v>
      </c>
      <c r="F19" s="10">
        <v>0</v>
      </c>
      <c r="G19" s="9">
        <v>1500</v>
      </c>
    </row>
    <row r="20" spans="1:7" x14ac:dyDescent="0.25">
      <c r="A20" t="s">
        <v>18</v>
      </c>
      <c r="B20" s="3">
        <v>1050</v>
      </c>
      <c r="C20" s="3">
        <f>IFERROR(SUMIFS([1]!Table24[Expense Amount],[1]!Table24[PeriodNumber],"&lt;=" &amp; [1]Parameters!$J$5,[1]!Table24[Category],$A20),"")</f>
        <v>0</v>
      </c>
      <c r="D20" s="3">
        <v>1050</v>
      </c>
      <c r="E20" s="9">
        <v>1000</v>
      </c>
      <c r="F20" s="10">
        <v>1804</v>
      </c>
      <c r="G20" s="9">
        <v>500</v>
      </c>
    </row>
    <row r="21" spans="1:7" x14ac:dyDescent="0.25">
      <c r="A21" t="s">
        <v>19</v>
      </c>
      <c r="B21" s="3">
        <v>400</v>
      </c>
      <c r="C21" s="3">
        <f>IFERROR(SUMIFS([1]!Table24[Expense Amount],[1]!Table24[PeriodNumber],"&lt;=" &amp; [1]Parameters!$J$5,[1]!Table24[Category],$A21),"")</f>
        <v>696.6</v>
      </c>
      <c r="D21" s="3">
        <v>0</v>
      </c>
      <c r="E21" s="9">
        <v>400</v>
      </c>
      <c r="F21" s="10">
        <v>369</v>
      </c>
      <c r="G21" s="9">
        <v>400</v>
      </c>
    </row>
    <row r="22" spans="1:7" x14ac:dyDescent="0.25">
      <c r="A22" t="s">
        <v>20</v>
      </c>
      <c r="B22" s="3">
        <v>1200</v>
      </c>
      <c r="C22" s="3">
        <f>IFERROR(SUMIFS([1]!Table24[Expense Amount],[1]!Table24[PeriodNumber],"&lt;=" &amp; [1]Parameters!$J$5,[1]!Table24[Category],$A22),"")</f>
        <v>0</v>
      </c>
      <c r="D22" s="3">
        <v>1200</v>
      </c>
      <c r="E22" s="9">
        <v>1200</v>
      </c>
      <c r="F22" s="10">
        <v>0</v>
      </c>
      <c r="G22" s="9">
        <v>500</v>
      </c>
    </row>
    <row r="23" spans="1:7" x14ac:dyDescent="0.25">
      <c r="A23" t="s">
        <v>21</v>
      </c>
      <c r="B23" s="3">
        <v>2000</v>
      </c>
      <c r="C23" s="3">
        <f>IFERROR(SUMIFS([1]!Table24[Expense Amount],[1]!Table24[PeriodNumber],"&lt;=" &amp; [1]Parameters!$J$5,[1]!Table24[Category],$A23),"")</f>
        <v>0</v>
      </c>
      <c r="D23" s="3">
        <v>2000</v>
      </c>
      <c r="E23" s="9">
        <v>2000</v>
      </c>
      <c r="F23" s="10">
        <v>26000</v>
      </c>
      <c r="G23" s="9">
        <v>2000</v>
      </c>
    </row>
    <row r="24" spans="1:7" x14ac:dyDescent="0.25">
      <c r="A24" t="s">
        <v>22</v>
      </c>
      <c r="B24" s="3">
        <v>2000</v>
      </c>
      <c r="C24" s="3">
        <f>IFERROR(SUMIFS([1]!Table24[Expense Amount],[1]!Table24[PeriodNumber],"&lt;=" &amp; [1]Parameters!$J$5,[1]!Table24[Category],$A24),"")</f>
        <v>26035.33</v>
      </c>
      <c r="D24" s="3">
        <v>0</v>
      </c>
      <c r="E24" s="9">
        <v>2000</v>
      </c>
      <c r="F24" s="10">
        <v>4776</v>
      </c>
      <c r="G24" s="9">
        <v>2000</v>
      </c>
    </row>
    <row r="25" spans="1:7" x14ac:dyDescent="0.25">
      <c r="A25" t="s">
        <v>23</v>
      </c>
      <c r="B25" s="3">
        <v>0</v>
      </c>
      <c r="C25" s="3">
        <f>IFERROR(SUMIFS([1]!Table24[Expense Amount],[1]!Table24[PeriodNumber],"&lt;=" &amp; [1]Parameters!$J$5,[1]!Table24[Category],$A25),"")</f>
        <v>14787.369999999999</v>
      </c>
      <c r="D25" s="3">
        <v>0</v>
      </c>
      <c r="E25" s="9">
        <v>0</v>
      </c>
      <c r="F25" s="10">
        <v>13439.07</v>
      </c>
      <c r="G25" s="9">
        <v>0</v>
      </c>
    </row>
    <row r="26" spans="1:7" x14ac:dyDescent="0.25">
      <c r="A26" t="s">
        <v>24</v>
      </c>
      <c r="B26" s="3">
        <v>650</v>
      </c>
      <c r="C26" s="3">
        <f>IFERROR(SUMIFS([1]!Table24[Expense Amount],[1]!Table24[PeriodNumber],"&lt;=" &amp; [1]Parameters!$J$5,[1]!Table24[Category],$A26),"")</f>
        <v>296.52000000000004</v>
      </c>
      <c r="D26" s="3">
        <v>304</v>
      </c>
      <c r="E26" s="9">
        <v>650</v>
      </c>
      <c r="F26" s="10">
        <v>0</v>
      </c>
      <c r="G26" s="9">
        <v>650</v>
      </c>
    </row>
    <row r="27" spans="1:7" x14ac:dyDescent="0.25">
      <c r="A27" t="s">
        <v>28</v>
      </c>
      <c r="B27" s="3">
        <v>0</v>
      </c>
      <c r="C27" s="3">
        <v>0</v>
      </c>
      <c r="D27" s="3">
        <v>0</v>
      </c>
      <c r="E27" s="9">
        <v>500</v>
      </c>
      <c r="F27" s="10">
        <v>900</v>
      </c>
      <c r="G27" s="9">
        <v>500</v>
      </c>
    </row>
    <row r="28" spans="1:7" x14ac:dyDescent="0.25">
      <c r="A28" t="s">
        <v>25</v>
      </c>
      <c r="B28" s="3">
        <v>1750</v>
      </c>
      <c r="C28" s="3">
        <f>IFERROR(SUMIFS([1]!Table24[Expense Amount],[1]!Table24[PeriodNumber],"&lt;=" &amp; [1]Parameters!$J$5,[1]!Table24[Category],$A28),"")</f>
        <v>0</v>
      </c>
      <c r="D28" s="3">
        <v>1750</v>
      </c>
      <c r="E28" s="9">
        <v>0</v>
      </c>
      <c r="F28" s="10">
        <v>0</v>
      </c>
      <c r="G28" s="9">
        <v>0</v>
      </c>
    </row>
    <row r="29" spans="1:7" ht="15.75" thickBot="1" x14ac:dyDescent="0.3">
      <c r="A29" s="4" t="s">
        <v>26</v>
      </c>
      <c r="B29" s="5">
        <f t="shared" ref="B29:G29" si="0">SUM(B3:B28)</f>
        <v>28400</v>
      </c>
      <c r="C29" s="5">
        <f t="shared" si="0"/>
        <v>63716.77</v>
      </c>
      <c r="D29" s="6">
        <f t="shared" si="0"/>
        <v>7077</v>
      </c>
      <c r="E29" s="12">
        <f t="shared" si="0"/>
        <v>31160</v>
      </c>
      <c r="F29" s="11">
        <f t="shared" si="0"/>
        <v>50112.07</v>
      </c>
      <c r="G29" s="14">
        <f t="shared" si="0"/>
        <v>28910</v>
      </c>
    </row>
    <row r="30" spans="1:7" ht="16.5" thickTop="1" thickBot="1" x14ac:dyDescent="0.3">
      <c r="A30" s="4"/>
      <c r="B30" s="7"/>
      <c r="C30" s="7"/>
      <c r="D30" s="7"/>
      <c r="E30" s="7"/>
      <c r="F30" s="3"/>
      <c r="G30" s="3"/>
    </row>
    <row r="31" spans="1:7" ht="18.75" thickTop="1" thickBot="1" x14ac:dyDescent="0.3">
      <c r="A31" s="8"/>
      <c r="B31" s="8"/>
      <c r="C31" s="8"/>
      <c r="D31" s="3"/>
      <c r="E31" s="3"/>
      <c r="F31" s="3"/>
      <c r="G31" s="3"/>
    </row>
    <row r="32" spans="1:7" ht="15.75" thickTop="1" x14ac:dyDescent="0.25">
      <c r="C32" s="3"/>
      <c r="D32" s="3"/>
      <c r="E32" s="3"/>
      <c r="F32" s="3"/>
      <c r="G32" s="3"/>
    </row>
    <row r="33" spans="1:7" x14ac:dyDescent="0.25">
      <c r="C33" s="3"/>
      <c r="D33" s="3"/>
      <c r="E33" s="3"/>
      <c r="F33" s="3"/>
      <c r="G33" s="3"/>
    </row>
    <row r="34" spans="1:7" x14ac:dyDescent="0.25">
      <c r="C34" s="3"/>
      <c r="D34" s="3"/>
      <c r="E34" s="3"/>
      <c r="F34" s="3"/>
      <c r="G34" s="3"/>
    </row>
    <row r="35" spans="1:7" x14ac:dyDescent="0.25">
      <c r="B35" s="3"/>
      <c r="C35" s="3"/>
      <c r="D35" s="3"/>
      <c r="E35" s="3"/>
      <c r="F35" s="3"/>
      <c r="G35" s="3"/>
    </row>
    <row r="36" spans="1:7" ht="15.75" thickBot="1" x14ac:dyDescent="0.3">
      <c r="A36" s="4"/>
      <c r="B36" s="6"/>
      <c r="C36" s="6"/>
      <c r="D36" s="6"/>
      <c r="E36" s="6"/>
      <c r="F36" s="3"/>
      <c r="G36" s="3"/>
    </row>
    <row r="37" spans="1:7" ht="15.75" thickTop="1" x14ac:dyDescent="0.25"/>
    <row r="39" spans="1:7" x14ac:dyDescent="0.25">
      <c r="A39" t="s">
        <v>31</v>
      </c>
    </row>
    <row r="41" spans="1:7" x14ac:dyDescent="0.25">
      <c r="A41" t="s">
        <v>33</v>
      </c>
    </row>
    <row r="42" spans="1:7" x14ac:dyDescent="0.25">
      <c r="A42" t="s">
        <v>34</v>
      </c>
    </row>
    <row r="43" spans="1:7" x14ac:dyDescent="0.25">
      <c r="A43" t="s">
        <v>35</v>
      </c>
    </row>
    <row r="44" spans="1:7" x14ac:dyDescent="0.25">
      <c r="A44" t="s">
        <v>36</v>
      </c>
    </row>
    <row r="45" spans="1:7" x14ac:dyDescent="0.25">
      <c r="A45" t="s">
        <v>37</v>
      </c>
    </row>
    <row r="46" spans="1:7" x14ac:dyDescent="0.25">
      <c r="A46" t="s">
        <v>39</v>
      </c>
    </row>
    <row r="47" spans="1:7" x14ac:dyDescent="0.25">
      <c r="A47" t="s">
        <v>38</v>
      </c>
    </row>
    <row r="48" spans="1:7" x14ac:dyDescent="0.25">
      <c r="A48" t="s">
        <v>40</v>
      </c>
    </row>
    <row r="49" spans="1:1" x14ac:dyDescent="0.25">
      <c r="A49" t="s">
        <v>41</v>
      </c>
    </row>
    <row r="50" spans="1:1" x14ac:dyDescent="0.25">
      <c r="A50" t="s">
        <v>42</v>
      </c>
    </row>
    <row r="51" spans="1:1" x14ac:dyDescent="0.25">
      <c r="A51" t="s">
        <v>44</v>
      </c>
    </row>
    <row r="52" spans="1:1" x14ac:dyDescent="0.25">
      <c r="A52" t="s">
        <v>43</v>
      </c>
    </row>
  </sheetData>
  <conditionalFormatting sqref="E35 D29:E29">
    <cfRule type="cellIs" dxfId="3" priority="2" operator="lessThan">
      <formula>0</formula>
    </cfRule>
  </conditionalFormatting>
  <conditionalFormatting sqref="E30">
    <cfRule type="cellIs" dxfId="2" priority="5" operator="lessThan">
      <formula>0</formula>
    </cfRule>
  </conditionalFormatting>
  <conditionalFormatting sqref="E32:E34">
    <cfRule type="cellIs" dxfId="1" priority="3" operator="greaterThan">
      <formula>0</formula>
    </cfRule>
  </conditionalFormatting>
  <conditionalFormatting sqref="F29">
    <cfRule type="cellIs" dxfId="0" priority="1" operator="lessThan">
      <formula>0</formula>
    </cfRule>
  </conditionalFormatting>
  <dataValidations count="2">
    <dataValidation type="list" allowBlank="1" showInputMessage="1" promptTitle="Categories" prompt="Select a category from the drop-down list." sqref="A4:A36" xr:uid="{51EB20B9-9D3A-49D2-BE60-FB3729ABC684}">
      <formula1>INDIRECT("CategoryTable[Name]")</formula1>
    </dataValidation>
    <dataValidation type="list" allowBlank="1" showInputMessage="1" showErrorMessage="1" sqref="A3" xr:uid="{FE560E78-0347-4EAF-AC2F-2AA669C1EE58}">
      <formula1>INDIRECT("CategoryTable[Name]")</formula1>
    </dataValidation>
  </dataValidation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2019-11-06T10:47:51Z</cp:lastPrinted>
  <dcterms:created xsi:type="dcterms:W3CDTF">2019-10-24T09:01:17Z</dcterms:created>
  <dcterms:modified xsi:type="dcterms:W3CDTF">2020-03-04T13:32:52Z</dcterms:modified>
</cp:coreProperties>
</file>